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25" firstSheet="34" activeTab="34"/>
  </bookViews>
  <sheets>
    <sheet name="foxz" sheetId="2" state="veryHidden" r:id="rId1"/>
    <sheet name="SGV" sheetId="5" state="hidden" r:id="rId2"/>
    <sheet name="SGV_2" sheetId="6" state="veryHidden" r:id="rId3"/>
    <sheet name="SGV_3" sheetId="7" state="veryHidden" r:id="rId4"/>
    <sheet name="SGV_4" sheetId="8" state="veryHidden" r:id="rId5"/>
    <sheet name="SGV_5" sheetId="9" state="veryHidden" r:id="rId6"/>
    <sheet name="SGV_6" sheetId="10" state="veryHidden" r:id="rId7"/>
    <sheet name="SGV_7" sheetId="11" state="veryHidden" r:id="rId8"/>
    <sheet name="SGV_8" sheetId="12" state="veryHidden" r:id="rId9"/>
    <sheet name="SGV_9" sheetId="13" state="veryHidden" r:id="rId10"/>
    <sheet name="SGV_10" sheetId="14" state="veryHidden" r:id="rId11"/>
    <sheet name="SGV_11" sheetId="15" state="veryHidden" r:id="rId12"/>
    <sheet name="SGV_12" sheetId="16" state="veryHidden" r:id="rId13"/>
    <sheet name="SGV_13" sheetId="17" state="veryHidden" r:id="rId14"/>
    <sheet name="SGV_14" sheetId="18" state="veryHidden" r:id="rId15"/>
    <sheet name="SGV_15" sheetId="19" state="veryHidden" r:id="rId16"/>
    <sheet name="SGV_16" sheetId="20" state="veryHidden" r:id="rId17"/>
    <sheet name="SGV_17" sheetId="21" state="veryHidden" r:id="rId18"/>
    <sheet name="SGV_18" sheetId="22" state="veryHidden" r:id="rId19"/>
    <sheet name="SGV_19" sheetId="23" state="veryHidden" r:id="rId20"/>
    <sheet name="SGV_20" sheetId="24" state="veryHidden" r:id="rId21"/>
    <sheet name="SGV_21" sheetId="25" state="veryHidden" r:id="rId22"/>
    <sheet name="SGV_22" sheetId="26" state="veryHidden" r:id="rId23"/>
    <sheet name="SGV_23" sheetId="27" state="veryHidden" r:id="rId24"/>
    <sheet name="SGV_24" sheetId="28" state="veryHidden" r:id="rId25"/>
    <sheet name="SGV_25" sheetId="29" state="veryHidden" r:id="rId26"/>
    <sheet name="SGV_26" sheetId="30" state="veryHidden" r:id="rId27"/>
    <sheet name="SGV_27" sheetId="31" state="veryHidden" r:id="rId28"/>
    <sheet name="SGV_28" sheetId="32" state="veryHidden" r:id="rId29"/>
    <sheet name="SGV_29" sheetId="33" state="veryHidden" r:id="rId30"/>
    <sheet name="SGV_30" sheetId="34" state="veryHidden" r:id="rId31"/>
    <sheet name="SGV_31" sheetId="35" state="veryHidden" r:id="rId32"/>
    <sheet name="SGV_32" sheetId="36" state="veryHidden" r:id="rId33"/>
    <sheet name="SGV_33" sheetId="37" state="veryHidden" r:id="rId34"/>
    <sheet name="Sheet1" sheetId="1" r:id="rId35"/>
    <sheet name="Sheet2" sheetId="3" r:id="rId36"/>
    <sheet name="Sheet3" sheetId="4" r:id="rId37"/>
  </sheets>
  <definedNames>
    <definedName name="_xlnm.Print_Titles" localSheetId="34">Sheet1!$6:$7</definedName>
  </definedNames>
  <calcPr calcId="144525"/>
</workbook>
</file>

<file path=xl/calcChain.xml><?xml version="1.0" encoding="utf-8"?>
<calcChain xmlns="http://schemas.openxmlformats.org/spreadsheetml/2006/main">
  <c r="F11" i="1" l="1"/>
  <c r="J11" i="1"/>
  <c r="I18" i="1"/>
  <c r="I17" i="1"/>
  <c r="I16" i="1"/>
  <c r="I15" i="1"/>
  <c r="I14" i="1"/>
  <c r="I13" i="1"/>
  <c r="I12" i="1"/>
  <c r="I11" i="1"/>
  <c r="J10" i="1"/>
  <c r="I10" i="1"/>
  <c r="J9" i="1"/>
  <c r="I9" i="1"/>
  <c r="F10" i="1"/>
  <c r="E10" i="1"/>
  <c r="E11" i="1"/>
  <c r="E12" i="1"/>
  <c r="E13" i="1"/>
  <c r="E14" i="1"/>
  <c r="E15" i="1"/>
  <c r="E16" i="1"/>
  <c r="E17" i="1"/>
  <c r="E18" i="1"/>
  <c r="F9" i="1"/>
  <c r="E9" i="1"/>
  <c r="H11" i="1"/>
  <c r="H10" i="1"/>
  <c r="H9" i="1"/>
  <c r="D11" i="1"/>
  <c r="D10" i="1"/>
  <c r="D9" i="1"/>
  <c r="H14" i="1"/>
  <c r="D14" i="1"/>
  <c r="J14" i="1"/>
  <c r="F14" i="1"/>
  <c r="M9" i="1"/>
  <c r="N17" i="1"/>
  <c r="N18" i="1"/>
  <c r="M17" i="1"/>
  <c r="M18" i="1"/>
  <c r="L17" i="1"/>
  <c r="L18" i="1"/>
  <c r="K17" i="1"/>
  <c r="K18" i="1"/>
  <c r="G14" i="1"/>
  <c r="G11" i="1"/>
  <c r="G10" i="1"/>
  <c r="G9" i="1"/>
  <c r="I101" i="1"/>
  <c r="J38" i="1"/>
  <c r="J36" i="1"/>
  <c r="N36" i="1" s="1"/>
  <c r="J89" i="1"/>
  <c r="G38" i="1"/>
  <c r="G36" i="1"/>
  <c r="G89" i="1"/>
  <c r="N9" i="1"/>
  <c r="F38" i="1"/>
  <c r="F36" i="1" s="1"/>
  <c r="F89" i="1"/>
  <c r="D149" i="1"/>
  <c r="N184" i="1"/>
  <c r="N183" i="1"/>
  <c r="N182" i="1"/>
  <c r="J71" i="1"/>
  <c r="J72" i="1"/>
  <c r="J70" i="1"/>
  <c r="I70" i="1"/>
  <c r="H70" i="1"/>
  <c r="G29" i="1"/>
  <c r="H29" i="1"/>
  <c r="I147" i="1"/>
  <c r="I29" i="1"/>
  <c r="J29" i="1"/>
  <c r="G28" i="1"/>
  <c r="H28" i="1"/>
  <c r="I146" i="1"/>
  <c r="I28" i="1"/>
  <c r="J28" i="1"/>
  <c r="G27" i="1"/>
  <c r="H27" i="1"/>
  <c r="I145" i="1"/>
  <c r="I27" i="1"/>
  <c r="J27" i="1"/>
  <c r="G26" i="1"/>
  <c r="H26" i="1"/>
  <c r="I143" i="1"/>
  <c r="I26" i="1"/>
  <c r="J26" i="1"/>
  <c r="G25" i="1"/>
  <c r="H25" i="1"/>
  <c r="I25" i="1"/>
  <c r="J25" i="1"/>
  <c r="G142" i="1"/>
  <c r="H142" i="1"/>
  <c r="J142" i="1"/>
  <c r="I142" i="1"/>
  <c r="I24" i="1"/>
  <c r="L24" i="1" s="1"/>
  <c r="I23" i="1"/>
  <c r="L23" i="1" s="1"/>
  <c r="I126" i="1"/>
  <c r="I100" i="1"/>
  <c r="I124" i="1"/>
  <c r="I123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N124" i="1"/>
  <c r="M124" i="1"/>
  <c r="E124" i="1"/>
  <c r="L124" i="1"/>
  <c r="K124" i="1"/>
  <c r="I141" i="1"/>
  <c r="I140" i="1"/>
  <c r="J99" i="1"/>
  <c r="M99" i="1" s="1"/>
  <c r="H99" i="1"/>
  <c r="I99" i="1" s="1"/>
  <c r="L99" i="1" s="1"/>
  <c r="G99" i="1"/>
  <c r="I127" i="1"/>
  <c r="H38" i="1"/>
  <c r="H36" i="1"/>
  <c r="H89" i="1"/>
  <c r="I36" i="1"/>
  <c r="I89" i="1"/>
  <c r="G186" i="1"/>
  <c r="K161" i="1"/>
  <c r="I97" i="1"/>
  <c r="I96" i="1"/>
  <c r="I95" i="1"/>
  <c r="I94" i="1"/>
  <c r="I93" i="1"/>
  <c r="J87" i="1"/>
  <c r="J86" i="1"/>
  <c r="J85" i="1"/>
  <c r="I82" i="1"/>
  <c r="I81" i="1"/>
  <c r="J80" i="1"/>
  <c r="H80" i="1"/>
  <c r="I80" i="1"/>
  <c r="J75" i="1"/>
  <c r="J74" i="1"/>
  <c r="G80" i="1"/>
  <c r="H75" i="1"/>
  <c r="G75" i="1"/>
  <c r="H74" i="1"/>
  <c r="G74" i="1"/>
  <c r="D80" i="1"/>
  <c r="D75" i="1"/>
  <c r="D74" i="1"/>
  <c r="J68" i="1"/>
  <c r="H68" i="1"/>
  <c r="G68" i="1"/>
  <c r="J64" i="1"/>
  <c r="H64" i="1"/>
  <c r="G64" i="1"/>
  <c r="J60" i="1"/>
  <c r="H59" i="1"/>
  <c r="J59" i="1"/>
  <c r="J58" i="1"/>
  <c r="G59" i="1"/>
  <c r="J56" i="1"/>
  <c r="I55" i="1"/>
  <c r="J55" i="1"/>
  <c r="J54" i="1"/>
  <c r="G55" i="1"/>
  <c r="J45" i="1"/>
  <c r="J52" i="1"/>
  <c r="J50" i="1"/>
  <c r="J51" i="1"/>
  <c r="I51" i="1"/>
  <c r="H51" i="1"/>
  <c r="G51" i="1"/>
  <c r="I48" i="1"/>
  <c r="G47" i="1"/>
  <c r="J49" i="1"/>
  <c r="J47" i="1"/>
  <c r="J48" i="1"/>
  <c r="H48" i="1"/>
  <c r="G48" i="1"/>
  <c r="J44" i="1"/>
  <c r="J33" i="1"/>
  <c r="N33" i="1" s="1"/>
  <c r="G33" i="1"/>
  <c r="I92" i="1"/>
  <c r="L92" i="1" s="1"/>
  <c r="I91" i="1"/>
  <c r="I90" i="1"/>
  <c r="I84" i="1"/>
  <c r="I42" i="1"/>
  <c r="I41" i="1"/>
  <c r="I40" i="1"/>
  <c r="I39" i="1"/>
  <c r="I38" i="1"/>
  <c r="G30" i="1"/>
  <c r="H173" i="1"/>
  <c r="H30" i="1"/>
  <c r="J173" i="1"/>
  <c r="I173" i="1"/>
  <c r="I30" i="1"/>
  <c r="J30" i="1"/>
  <c r="I137" i="1"/>
  <c r="E137" i="1"/>
  <c r="I136" i="1"/>
  <c r="E136" i="1"/>
  <c r="I134" i="1"/>
  <c r="E134" i="1"/>
  <c r="I133" i="1"/>
  <c r="E133" i="1"/>
  <c r="I131" i="1"/>
  <c r="E131" i="1"/>
  <c r="I130" i="1"/>
  <c r="E130" i="1"/>
  <c r="I129" i="1"/>
  <c r="E129" i="1"/>
  <c r="J128" i="1"/>
  <c r="H128" i="1"/>
  <c r="I128" i="1"/>
  <c r="G128" i="1"/>
  <c r="F128" i="1"/>
  <c r="D128" i="1"/>
  <c r="E128" i="1"/>
  <c r="I195" i="1"/>
  <c r="E195" i="1"/>
  <c r="I194" i="1"/>
  <c r="E194" i="1"/>
  <c r="I193" i="1"/>
  <c r="E193" i="1"/>
  <c r="I192" i="1"/>
  <c r="E192" i="1"/>
  <c r="I180" i="1"/>
  <c r="E180" i="1"/>
  <c r="I179" i="1"/>
  <c r="E179" i="1"/>
  <c r="E178" i="1"/>
  <c r="J177" i="1"/>
  <c r="I177" i="1"/>
  <c r="H177" i="1"/>
  <c r="G177" i="1"/>
  <c r="F177" i="1"/>
  <c r="D177" i="1"/>
  <c r="E177" i="1"/>
  <c r="I176" i="1"/>
  <c r="E176" i="1"/>
  <c r="I175" i="1"/>
  <c r="E175" i="1"/>
  <c r="I174" i="1"/>
  <c r="E174" i="1"/>
  <c r="F173" i="1"/>
  <c r="D173" i="1"/>
  <c r="E173" i="1"/>
  <c r="H19" i="1"/>
  <c r="I149" i="1"/>
  <c r="I19" i="1"/>
  <c r="J19" i="1"/>
  <c r="G149" i="1"/>
  <c r="G19" i="1"/>
  <c r="G20" i="1"/>
  <c r="H20" i="1"/>
  <c r="I150" i="1"/>
  <c r="I20" i="1"/>
  <c r="J20" i="1"/>
  <c r="G21" i="1"/>
  <c r="H21" i="1"/>
  <c r="I151" i="1"/>
  <c r="I21" i="1"/>
  <c r="J21" i="1"/>
  <c r="G22" i="1"/>
  <c r="H22" i="1"/>
  <c r="I152" i="1"/>
  <c r="I22" i="1"/>
  <c r="J22" i="1"/>
  <c r="J154" i="1"/>
  <c r="F154" i="1"/>
  <c r="G154" i="1"/>
  <c r="E152" i="1"/>
  <c r="E151" i="1"/>
  <c r="E150" i="1"/>
  <c r="F149" i="1"/>
  <c r="E149" i="1"/>
  <c r="E147" i="1"/>
  <c r="E146" i="1"/>
  <c r="E145" i="1"/>
  <c r="E143" i="1"/>
  <c r="F142" i="1"/>
  <c r="D142" i="1"/>
  <c r="E142" i="1"/>
  <c r="E141" i="1"/>
  <c r="E140" i="1"/>
  <c r="E127" i="1"/>
  <c r="E126" i="1"/>
  <c r="E123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1" i="1"/>
  <c r="E100" i="1"/>
  <c r="L100" i="1" s="1"/>
  <c r="F99" i="1"/>
  <c r="D99" i="1"/>
  <c r="E99" i="1"/>
  <c r="E97" i="1"/>
  <c r="E96" i="1"/>
  <c r="E95" i="1"/>
  <c r="E94" i="1"/>
  <c r="E93" i="1"/>
  <c r="E92" i="1"/>
  <c r="E91" i="1"/>
  <c r="L91" i="1" s="1"/>
  <c r="E90" i="1"/>
  <c r="L90" i="1" s="1"/>
  <c r="D89" i="1"/>
  <c r="F87" i="1"/>
  <c r="F86" i="1"/>
  <c r="E84" i="1"/>
  <c r="L84" i="1" s="1"/>
  <c r="E82" i="1"/>
  <c r="E81" i="1"/>
  <c r="F80" i="1"/>
  <c r="E80" i="1"/>
  <c r="F75" i="1"/>
  <c r="F74" i="1"/>
  <c r="F72" i="1"/>
  <c r="F71" i="1"/>
  <c r="F70" i="1"/>
  <c r="E70" i="1"/>
  <c r="D70" i="1"/>
  <c r="F68" i="1"/>
  <c r="D68" i="1"/>
  <c r="F64" i="1"/>
  <c r="D64" i="1"/>
  <c r="F60" i="1"/>
  <c r="D59" i="1"/>
  <c r="F59" i="1"/>
  <c r="F58" i="1"/>
  <c r="F56" i="1"/>
  <c r="E55" i="1"/>
  <c r="F55" i="1"/>
  <c r="F54" i="1"/>
  <c r="F52" i="1"/>
  <c r="F50" i="1"/>
  <c r="F51" i="1"/>
  <c r="E51" i="1"/>
  <c r="D51" i="1"/>
  <c r="F49" i="1"/>
  <c r="F47" i="1"/>
  <c r="F48" i="1"/>
  <c r="E48" i="1"/>
  <c r="D48" i="1"/>
  <c r="F45" i="1"/>
  <c r="F44" i="1"/>
  <c r="E42" i="1"/>
  <c r="E41" i="1"/>
  <c r="E40" i="1"/>
  <c r="E39" i="1"/>
  <c r="D38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D25" i="1"/>
  <c r="E25" i="1"/>
  <c r="E24" i="1"/>
  <c r="E23" i="1"/>
  <c r="F22" i="1"/>
  <c r="E22" i="1"/>
  <c r="D22" i="1"/>
  <c r="F21" i="1"/>
  <c r="E21" i="1"/>
  <c r="D21" i="1"/>
  <c r="F20" i="1"/>
  <c r="E20" i="1"/>
  <c r="D20" i="1"/>
  <c r="F19" i="1"/>
  <c r="D19" i="1"/>
  <c r="E19" i="1"/>
  <c r="K184" i="1"/>
  <c r="K183" i="1"/>
  <c r="K182" i="1"/>
  <c r="K180" i="1"/>
  <c r="N42" i="1"/>
  <c r="K42" i="1"/>
  <c r="M42" i="1"/>
  <c r="L42" i="1"/>
  <c r="M101" i="1"/>
  <c r="K101" i="1"/>
  <c r="L101" i="1"/>
  <c r="L195" i="1"/>
  <c r="L194" i="1"/>
  <c r="L193" i="1"/>
  <c r="L192" i="1"/>
  <c r="L180" i="1"/>
  <c r="L175" i="1"/>
  <c r="N70" i="1"/>
  <c r="K24" i="1"/>
  <c r="M24" i="1"/>
  <c r="N24" i="1"/>
  <c r="L137" i="1"/>
  <c r="L136" i="1"/>
  <c r="K23" i="1"/>
  <c r="M23" i="1"/>
  <c r="N23" i="1"/>
  <c r="N87" i="1"/>
  <c r="N86" i="1"/>
  <c r="N163" i="1"/>
  <c r="N166" i="1"/>
  <c r="N162" i="1"/>
  <c r="N157" i="1"/>
  <c r="N156" i="1"/>
  <c r="M163" i="1"/>
  <c r="M166" i="1"/>
  <c r="L178" i="1"/>
  <c r="M157" i="1"/>
  <c r="L72" i="1"/>
  <c r="N71" i="1"/>
  <c r="K71" i="1"/>
  <c r="L56" i="1"/>
  <c r="L54" i="1"/>
  <c r="L55" i="1"/>
  <c r="M30" i="1"/>
  <c r="M60" i="1"/>
  <c r="N45" i="1"/>
  <c r="M45" i="1"/>
  <c r="L44" i="1"/>
  <c r="K45" i="1"/>
  <c r="K44" i="1"/>
  <c r="M44" i="1"/>
  <c r="N44" i="1"/>
  <c r="M175" i="1"/>
  <c r="M72" i="1"/>
  <c r="N60" i="1"/>
  <c r="M71" i="1"/>
  <c r="M70" i="1"/>
  <c r="L45" i="1"/>
  <c r="L133" i="1"/>
  <c r="L134" i="1"/>
  <c r="N195" i="1"/>
  <c r="M195" i="1"/>
  <c r="K195" i="1"/>
  <c r="N194" i="1"/>
  <c r="M194" i="1"/>
  <c r="K194" i="1"/>
  <c r="N193" i="1"/>
  <c r="M193" i="1"/>
  <c r="K193" i="1"/>
  <c r="N192" i="1"/>
  <c r="M192" i="1"/>
  <c r="K192" i="1"/>
  <c r="N180" i="1"/>
  <c r="M180" i="1"/>
  <c r="N179" i="1"/>
  <c r="M179" i="1"/>
  <c r="K179" i="1"/>
  <c r="N178" i="1"/>
  <c r="M178" i="1"/>
  <c r="N176" i="1"/>
  <c r="M176" i="1"/>
  <c r="K176" i="1"/>
  <c r="K175" i="1"/>
  <c r="M174" i="1"/>
  <c r="K174" i="1"/>
  <c r="K166" i="1"/>
  <c r="K163" i="1"/>
  <c r="M156" i="1"/>
  <c r="N155" i="1"/>
  <c r="M155" i="1"/>
  <c r="N152" i="1"/>
  <c r="M152" i="1"/>
  <c r="K152" i="1"/>
  <c r="N151" i="1"/>
  <c r="M151" i="1"/>
  <c r="K151" i="1"/>
  <c r="N147" i="1"/>
  <c r="M147" i="1"/>
  <c r="K147" i="1"/>
  <c r="N146" i="1"/>
  <c r="M146" i="1"/>
  <c r="K146" i="1"/>
  <c r="N145" i="1"/>
  <c r="M145" i="1"/>
  <c r="K145" i="1"/>
  <c r="N143" i="1"/>
  <c r="M143" i="1"/>
  <c r="K143" i="1"/>
  <c r="N141" i="1"/>
  <c r="M141" i="1"/>
  <c r="K141" i="1"/>
  <c r="N140" i="1"/>
  <c r="M140" i="1"/>
  <c r="K140" i="1"/>
  <c r="N138" i="1"/>
  <c r="M138" i="1"/>
  <c r="K138" i="1"/>
  <c r="N137" i="1"/>
  <c r="M137" i="1"/>
  <c r="K137" i="1"/>
  <c r="N136" i="1"/>
  <c r="M136" i="1"/>
  <c r="K136" i="1"/>
  <c r="N135" i="1"/>
  <c r="M135" i="1"/>
  <c r="K135" i="1"/>
  <c r="N134" i="1"/>
  <c r="M134" i="1"/>
  <c r="K134" i="1"/>
  <c r="N133" i="1"/>
  <c r="M133" i="1"/>
  <c r="K133" i="1"/>
  <c r="N131" i="1"/>
  <c r="M131" i="1"/>
  <c r="K131" i="1"/>
  <c r="N130" i="1"/>
  <c r="M130" i="1"/>
  <c r="K130" i="1"/>
  <c r="N129" i="1"/>
  <c r="M129" i="1"/>
  <c r="K129" i="1"/>
  <c r="N127" i="1"/>
  <c r="M127" i="1"/>
  <c r="K127" i="1"/>
  <c r="N126" i="1"/>
  <c r="M126" i="1"/>
  <c r="K126" i="1"/>
  <c r="N123" i="1"/>
  <c r="M123" i="1"/>
  <c r="K123" i="1"/>
  <c r="N121" i="1"/>
  <c r="M121" i="1"/>
  <c r="K121" i="1"/>
  <c r="N120" i="1"/>
  <c r="M120" i="1"/>
  <c r="K120" i="1"/>
  <c r="N119" i="1"/>
  <c r="M119" i="1"/>
  <c r="K119" i="1"/>
  <c r="N118" i="1"/>
  <c r="M118" i="1"/>
  <c r="K118" i="1"/>
  <c r="N117" i="1"/>
  <c r="M117" i="1"/>
  <c r="K117" i="1"/>
  <c r="N116" i="1"/>
  <c r="M116" i="1"/>
  <c r="K116" i="1"/>
  <c r="N115" i="1"/>
  <c r="M115" i="1"/>
  <c r="K115" i="1"/>
  <c r="N114" i="1"/>
  <c r="M114" i="1"/>
  <c r="K114" i="1"/>
  <c r="N113" i="1"/>
  <c r="M113" i="1"/>
  <c r="K113" i="1"/>
  <c r="N112" i="1"/>
  <c r="M112" i="1"/>
  <c r="K112" i="1"/>
  <c r="N111" i="1"/>
  <c r="M111" i="1"/>
  <c r="K111" i="1"/>
  <c r="N110" i="1"/>
  <c r="M110" i="1"/>
  <c r="K110" i="1"/>
  <c r="N109" i="1"/>
  <c r="M109" i="1"/>
  <c r="K109" i="1"/>
  <c r="N108" i="1"/>
  <c r="M108" i="1"/>
  <c r="K108" i="1"/>
  <c r="N107" i="1"/>
  <c r="M107" i="1"/>
  <c r="K107" i="1"/>
  <c r="N106" i="1"/>
  <c r="M106" i="1"/>
  <c r="K106" i="1"/>
  <c r="N105" i="1"/>
  <c r="M105" i="1"/>
  <c r="K105" i="1"/>
  <c r="N104" i="1"/>
  <c r="M104" i="1"/>
  <c r="K104" i="1"/>
  <c r="N103" i="1"/>
  <c r="M103" i="1"/>
  <c r="K103" i="1"/>
  <c r="N101" i="1"/>
  <c r="N100" i="1"/>
  <c r="M100" i="1"/>
  <c r="K100" i="1"/>
  <c r="N97" i="1"/>
  <c r="M97" i="1"/>
  <c r="K97" i="1"/>
  <c r="N96" i="1"/>
  <c r="M96" i="1"/>
  <c r="K96" i="1"/>
  <c r="N95" i="1"/>
  <c r="M95" i="1"/>
  <c r="K95" i="1"/>
  <c r="N94" i="1"/>
  <c r="M94" i="1"/>
  <c r="K94" i="1"/>
  <c r="N93" i="1"/>
  <c r="M93" i="1"/>
  <c r="K93" i="1"/>
  <c r="N92" i="1"/>
  <c r="M92" i="1"/>
  <c r="K92" i="1"/>
  <c r="N91" i="1"/>
  <c r="M91" i="1"/>
  <c r="K91" i="1"/>
  <c r="N90" i="1"/>
  <c r="M90" i="1"/>
  <c r="K90" i="1"/>
  <c r="M87" i="1"/>
  <c r="K87" i="1"/>
  <c r="M86" i="1"/>
  <c r="K86" i="1"/>
  <c r="N84" i="1"/>
  <c r="M84" i="1"/>
  <c r="K84" i="1"/>
  <c r="N82" i="1"/>
  <c r="M82" i="1"/>
  <c r="K82" i="1"/>
  <c r="N81" i="1"/>
  <c r="M81" i="1"/>
  <c r="K81" i="1"/>
  <c r="N79" i="1"/>
  <c r="M79" i="1"/>
  <c r="K79" i="1"/>
  <c r="N78" i="1"/>
  <c r="M78" i="1"/>
  <c r="K78" i="1"/>
  <c r="M77" i="1"/>
  <c r="K77" i="1"/>
  <c r="M76" i="1"/>
  <c r="K76" i="1"/>
  <c r="N72" i="1"/>
  <c r="N69" i="1"/>
  <c r="M69" i="1"/>
  <c r="K69" i="1"/>
  <c r="N67" i="1"/>
  <c r="M67" i="1"/>
  <c r="K67" i="1"/>
  <c r="N65" i="1"/>
  <c r="M65" i="1"/>
  <c r="K65" i="1"/>
  <c r="N63" i="1"/>
  <c r="M63" i="1"/>
  <c r="K63" i="1"/>
  <c r="K60" i="1"/>
  <c r="N58" i="1"/>
  <c r="M58" i="1"/>
  <c r="K58" i="1"/>
  <c r="N56" i="1"/>
  <c r="M56" i="1"/>
  <c r="N54" i="1"/>
  <c r="M54" i="1"/>
  <c r="N52" i="1"/>
  <c r="K52" i="1"/>
  <c r="N50" i="1"/>
  <c r="K50" i="1"/>
  <c r="N49" i="1"/>
  <c r="M49" i="1"/>
  <c r="K49" i="1"/>
  <c r="K47" i="1"/>
  <c r="N41" i="1"/>
  <c r="M41" i="1"/>
  <c r="K41" i="1"/>
  <c r="N40" i="1"/>
  <c r="M40" i="1"/>
  <c r="K40" i="1"/>
  <c r="N39" i="1"/>
  <c r="M39" i="1"/>
  <c r="K39" i="1"/>
  <c r="N30" i="1"/>
  <c r="K30" i="1"/>
  <c r="N29" i="1"/>
  <c r="M29" i="1"/>
  <c r="K29" i="1"/>
  <c r="N28" i="1"/>
  <c r="M28" i="1"/>
  <c r="K28" i="1"/>
  <c r="N27" i="1"/>
  <c r="M27" i="1"/>
  <c r="K27" i="1"/>
  <c r="N26" i="1"/>
  <c r="M26" i="1"/>
  <c r="K26" i="1"/>
  <c r="N22" i="1"/>
  <c r="M22" i="1"/>
  <c r="K22" i="1"/>
  <c r="N21" i="1"/>
  <c r="M21" i="1"/>
  <c r="K21" i="1"/>
  <c r="N16" i="1"/>
  <c r="M16" i="1"/>
  <c r="K16" i="1"/>
  <c r="N15" i="1"/>
  <c r="M15" i="1"/>
  <c r="K15" i="1"/>
  <c r="N14" i="1"/>
  <c r="M14" i="1"/>
  <c r="K14" i="1"/>
  <c r="N12" i="1"/>
  <c r="M12" i="1"/>
  <c r="K12" i="1"/>
  <c r="N11" i="1"/>
  <c r="M11" i="1"/>
  <c r="K11" i="1"/>
  <c r="L174" i="1"/>
  <c r="M173" i="1"/>
  <c r="L152" i="1"/>
  <c r="L146" i="1"/>
  <c r="L130" i="1"/>
  <c r="L123" i="1"/>
  <c r="L120" i="1"/>
  <c r="L116" i="1"/>
  <c r="L114" i="1"/>
  <c r="L112" i="1"/>
  <c r="L109" i="1"/>
  <c r="L107" i="1"/>
  <c r="L104" i="1"/>
  <c r="L94" i="1"/>
  <c r="L82" i="1"/>
  <c r="L81" i="1"/>
  <c r="L70" i="1"/>
  <c r="M68" i="1"/>
  <c r="L15" i="1"/>
  <c r="L176" i="1"/>
  <c r="M154" i="1"/>
  <c r="L131" i="1"/>
  <c r="L22" i="1"/>
  <c r="L12" i="1"/>
  <c r="M38" i="1"/>
  <c r="M64" i="1"/>
  <c r="M74" i="1"/>
  <c r="M75" i="1"/>
  <c r="L118" i="1"/>
  <c r="L110" i="1"/>
  <c r="L108" i="1"/>
  <c r="L106" i="1"/>
  <c r="L96" i="1"/>
  <c r="L21" i="1"/>
  <c r="L179" i="1"/>
  <c r="L147" i="1"/>
  <c r="L145" i="1"/>
  <c r="L140" i="1"/>
  <c r="L16" i="1"/>
  <c r="L143" i="1"/>
  <c r="M55" i="1"/>
  <c r="L11" i="1"/>
  <c r="L14" i="1"/>
  <c r="L28" i="1"/>
  <c r="L93" i="1"/>
  <c r="M142" i="1"/>
  <c r="M25" i="1"/>
  <c r="M150" i="1"/>
  <c r="M10" i="1"/>
  <c r="M177" i="1"/>
  <c r="L151" i="1"/>
  <c r="L141" i="1"/>
  <c r="L129" i="1"/>
  <c r="L121" i="1"/>
  <c r="L119" i="1"/>
  <c r="L117" i="1"/>
  <c r="L115" i="1"/>
  <c r="L113" i="1"/>
  <c r="L103" i="1"/>
  <c r="L97" i="1"/>
  <c r="L95" i="1"/>
  <c r="L41" i="1"/>
  <c r="L39" i="1"/>
  <c r="M13" i="1"/>
  <c r="L127" i="1"/>
  <c r="L30" i="1"/>
  <c r="L26" i="1"/>
  <c r="L29" i="1"/>
  <c r="L27" i="1"/>
  <c r="L49" i="1"/>
  <c r="M20" i="1"/>
  <c r="M128" i="1"/>
  <c r="M80" i="1"/>
  <c r="K177" i="1"/>
  <c r="K128" i="1"/>
  <c r="K80" i="1"/>
  <c r="K68" i="1"/>
  <c r="M59" i="1"/>
  <c r="K48" i="1"/>
  <c r="K10" i="1"/>
  <c r="N51" i="1"/>
  <c r="N177" i="1"/>
  <c r="N173" i="1"/>
  <c r="N154" i="1"/>
  <c r="N149" i="1"/>
  <c r="N142" i="1"/>
  <c r="N128" i="1"/>
  <c r="N89" i="1"/>
  <c r="N80" i="1"/>
  <c r="N77" i="1"/>
  <c r="N68" i="1"/>
  <c r="N64" i="1"/>
  <c r="N55" i="1"/>
  <c r="N25" i="1"/>
  <c r="N19" i="1"/>
  <c r="N13" i="1"/>
  <c r="N10" i="1"/>
  <c r="L177" i="1"/>
  <c r="K59" i="1"/>
  <c r="N59" i="1"/>
  <c r="K64" i="1"/>
  <c r="M19" i="1"/>
  <c r="K51" i="1"/>
  <c r="N150" i="1"/>
  <c r="N38" i="1"/>
  <c r="N76" i="1"/>
  <c r="K20" i="1"/>
  <c r="L20" i="1"/>
  <c r="K70" i="1"/>
  <c r="L150" i="1"/>
  <c r="K150" i="1"/>
  <c r="L173" i="1"/>
  <c r="K173" i="1"/>
  <c r="L13" i="1"/>
  <c r="K13" i="1"/>
  <c r="K25" i="1"/>
  <c r="L25" i="1"/>
  <c r="K75" i="1"/>
  <c r="N20" i="1"/>
  <c r="M149" i="1"/>
  <c r="L80" i="1"/>
  <c r="L10" i="1"/>
  <c r="L128" i="1"/>
  <c r="K9" i="1"/>
  <c r="K74" i="1"/>
  <c r="K149" i="1"/>
  <c r="L149" i="1"/>
  <c r="L9" i="1"/>
  <c r="K19" i="1"/>
  <c r="L19" i="1"/>
  <c r="N74" i="1"/>
  <c r="N75" i="1"/>
  <c r="L52" i="1"/>
  <c r="M52" i="1"/>
  <c r="L51" i="1"/>
  <c r="L50" i="1"/>
  <c r="M50" i="1"/>
  <c r="M51" i="1"/>
  <c r="N47" i="1"/>
  <c r="M47" i="1"/>
  <c r="M48" i="1"/>
  <c r="L47" i="1"/>
  <c r="L48" i="1"/>
  <c r="N48" i="1"/>
  <c r="L142" i="1"/>
  <c r="K142" i="1"/>
  <c r="K38" i="1" l="1"/>
  <c r="D36" i="1"/>
  <c r="K89" i="1"/>
  <c r="H33" i="1"/>
  <c r="I33" i="1" s="1"/>
  <c r="E89" i="1"/>
  <c r="L89" i="1" s="1"/>
  <c r="M89" i="1"/>
  <c r="L40" i="1"/>
  <c r="F33" i="1"/>
  <c r="M33" i="1" s="1"/>
  <c r="M36" i="1"/>
  <c r="E38" i="1"/>
  <c r="L38" i="1" s="1"/>
  <c r="E36" i="1"/>
  <c r="L36" i="1" s="1"/>
  <c r="K36" i="1"/>
  <c r="D33" i="1"/>
  <c r="L126" i="1"/>
  <c r="K99" i="1"/>
  <c r="N99" i="1"/>
  <c r="E33" i="1" l="1"/>
  <c r="L33" i="1" s="1"/>
  <c r="K33" i="1"/>
</calcChain>
</file>

<file path=xl/sharedStrings.xml><?xml version="1.0" encoding="utf-8"?>
<sst xmlns="http://schemas.openxmlformats.org/spreadsheetml/2006/main" count="409" uniqueCount="254">
  <si>
    <t>STT</t>
  </si>
  <si>
    <t>Đơn vị tính</t>
  </si>
  <si>
    <t>So sánh cùng kỳ (%)</t>
  </si>
  <si>
    <t xml:space="preserve">Quý III </t>
  </si>
  <si>
    <t>BIỂU TỔNG HỢP</t>
  </si>
  <si>
    <t>A</t>
  </si>
  <si>
    <t xml:space="preserve"> CÁC CHỈ TIÊU TỔNG HỢP</t>
  </si>
  <si>
    <t>a</t>
  </si>
  <si>
    <t>Trong đó: + Nông lâm nghiệp</t>
  </si>
  <si>
    <t>Trong đó: + Công nghiệp</t>
  </si>
  <si>
    <t>- Dịch vụ</t>
  </si>
  <si>
    <t>b</t>
  </si>
  <si>
    <t>- Công nghiệp - Xây dựng</t>
  </si>
  <si>
    <t>Tổng giá trị kim ngạch xuất nhập khẩu</t>
  </si>
  <si>
    <t>Giá trị kim ngạch xuất khẩu</t>
  </si>
  <si>
    <t>Giá trị kim ngạch nhập khẩu</t>
  </si>
  <si>
    <t>Số lao động được tạo việc làm mới</t>
  </si>
  <si>
    <t>B</t>
  </si>
  <si>
    <t>CÁC CHỈ TIÊU PHÁT TRIỂN NGÀNH, LĨNH VỰC</t>
  </si>
  <si>
    <t>I</t>
  </si>
  <si>
    <t>Chỉ tiêu kinh tế</t>
  </si>
  <si>
    <t>Ngành Nông lâm nghiệp và thủy sản</t>
  </si>
  <si>
    <t xml:space="preserve">    - Giá trị sản xuất ( giá ss 2010)</t>
  </si>
  <si>
    <t xml:space="preserve">Trong đó: </t>
  </si>
  <si>
    <t>1.1</t>
  </si>
  <si>
    <t xml:space="preserve"> Ngành Nông, lâm nghiệp</t>
  </si>
  <si>
    <t xml:space="preserve"> Ngành Nông nghiệp</t>
  </si>
  <si>
    <t>a.1</t>
  </si>
  <si>
    <t>- Tổng sản lượng lương thực có hạt</t>
  </si>
  <si>
    <t xml:space="preserve">      + Cây lương thực</t>
  </si>
  <si>
    <t xml:space="preserve">       * Cây lúa: Diện tích</t>
  </si>
  <si>
    <t xml:space="preserve">                       Năng suất</t>
  </si>
  <si>
    <t xml:space="preserve">                       Sản lượng</t>
  </si>
  <si>
    <t xml:space="preserve">                        Năng suất</t>
  </si>
  <si>
    <t xml:space="preserve">                        Sản lượng</t>
  </si>
  <si>
    <t xml:space="preserve">      + Cây công nghiệp ngắn ngày</t>
  </si>
  <si>
    <t xml:space="preserve">        * Cây miá:  Diện tích thu hoạch</t>
  </si>
  <si>
    <t xml:space="preserve">                          Năng suất</t>
  </si>
  <si>
    <t xml:space="preserve">                          Sản lượng</t>
  </si>
  <si>
    <t xml:space="preserve">      + Cây công nghiệp lâu năm</t>
  </si>
  <si>
    <t xml:space="preserve">        * Cây Điều:  Diện tích cho sản phẩm</t>
  </si>
  <si>
    <t xml:space="preserve">                            Năng suất</t>
  </si>
  <si>
    <t xml:space="preserve">                            Sản lượng</t>
  </si>
  <si>
    <t xml:space="preserve">                      Năng suất</t>
  </si>
  <si>
    <t xml:space="preserve">                      Sản lượng thu hoạch</t>
  </si>
  <si>
    <t xml:space="preserve">      + Cây ăn quả</t>
  </si>
  <si>
    <t xml:space="preserve">        *  Cây nho:</t>
  </si>
  <si>
    <t xml:space="preserve">                      Diện tích cho sản phẩm</t>
  </si>
  <si>
    <t xml:space="preserve">        *  Cây táo:</t>
  </si>
  <si>
    <t>a.2</t>
  </si>
  <si>
    <t xml:space="preserve">Chuyển đổi diện tích lúa sang cây trồng khác có hiệu quả, tiết kiệm nước, trong đó: </t>
  </si>
  <si>
    <t>- Vụ Đông Xuân</t>
  </si>
  <si>
    <t>- Vụ Hè thu</t>
  </si>
  <si>
    <t>a.3</t>
  </si>
  <si>
    <t xml:space="preserve"> - Quy mô tổng đàn gia súc</t>
  </si>
  <si>
    <t>Trong đó: Quy mô tổng đàn gia súc có sừng</t>
  </si>
  <si>
    <t xml:space="preserve"> + Trâu, bò</t>
  </si>
  <si>
    <t xml:space="preserve"> + Dê, cừu</t>
  </si>
  <si>
    <t xml:space="preserve"> - Quy mô tổng đàn heo</t>
  </si>
  <si>
    <t xml:space="preserve"> - Quy mô tổng đàn gia cầm</t>
  </si>
  <si>
    <t xml:space="preserve"> - Sản lượng thịt hơi các loại</t>
  </si>
  <si>
    <t xml:space="preserve"> Trong đó: + Sản lượng thịt hơi gia súc</t>
  </si>
  <si>
    <t xml:space="preserve">                + Sản lượng thịt hơi gia cầm</t>
  </si>
  <si>
    <t>1.2</t>
  </si>
  <si>
    <t>Ngành Lâm nghiệp</t>
  </si>
  <si>
    <t xml:space="preserve">   * Giá trị sản xuất  (Giá ss 2010)</t>
  </si>
  <si>
    <t xml:space="preserve">     - Trồng rừng phòng hộ và đặc dụng</t>
  </si>
  <si>
    <t xml:space="preserve">     - Giao khoán bảo vệ rừng</t>
  </si>
  <si>
    <t xml:space="preserve">     - Khoanh nuôi tái sinh rừng </t>
  </si>
  <si>
    <t>1.3</t>
  </si>
  <si>
    <t xml:space="preserve"> Ngành Thủy sản</t>
  </si>
  <si>
    <t>Trong đó: - Khai thác</t>
  </si>
  <si>
    <t xml:space="preserve">                   Trong đó: + Sản xuất giống </t>
  </si>
  <si>
    <t xml:space="preserve">          Trong đó: + Sản lượng tôm thịt</t>
  </si>
  <si>
    <t>c</t>
  </si>
  <si>
    <t xml:space="preserve">          Trong đó: + Sản xuất tôm giống</t>
  </si>
  <si>
    <t>2.1</t>
  </si>
  <si>
    <t>Giá trị sản xuất toàn ngành</t>
  </si>
  <si>
    <t>2.2</t>
  </si>
  <si>
    <t xml:space="preserve"> Sản phẩm công nghiệp chủ yếu:</t>
  </si>
  <si>
    <t xml:space="preserve"> Các ngành dịch vụ</t>
  </si>
  <si>
    <t xml:space="preserve"> * Giá trị SX toàn ngành (Giá ss 2010)</t>
  </si>
  <si>
    <t>3.1</t>
  </si>
  <si>
    <t>Tổng mức bán lẻ hàng hóa và doanh thu dịch vụ xã hội</t>
  </si>
  <si>
    <t>3.2</t>
  </si>
  <si>
    <t>Khách du lịch:</t>
  </si>
  <si>
    <t>- Khách trong nước</t>
  </si>
  <si>
    <t>3.3</t>
  </si>
  <si>
    <t>Doanh thu ngành du lịch</t>
  </si>
  <si>
    <t>3.4</t>
  </si>
  <si>
    <t xml:space="preserve"> Bưu chính - Viễn thông</t>
  </si>
  <si>
    <t>Tổng số thuê bao trên toàn mạng</t>
  </si>
  <si>
    <t>Số thuê bao điện thoại/100 dân</t>
  </si>
  <si>
    <t>Thuê bao internet phát triển mới</t>
  </si>
  <si>
    <t>Tổng số thuê bao internet trên toàn mạng</t>
  </si>
  <si>
    <t>Số thuê bao internet/100 dân</t>
  </si>
  <si>
    <t>3.5</t>
  </si>
  <si>
    <t xml:space="preserve"> Giao thông vận tải</t>
  </si>
  <si>
    <t>- Khối lượng hàng hoá luân chuyển</t>
  </si>
  <si>
    <t>4.1</t>
  </si>
  <si>
    <t xml:space="preserve">     Mặt hàng xuất khẩu chủ yếu</t>
  </si>
  <si>
    <t xml:space="preserve">     + Hàng thủy sản</t>
  </si>
  <si>
    <t xml:space="preserve">     + Hàng nông sản</t>
  </si>
  <si>
    <t>4.2</t>
  </si>
  <si>
    <t>Thu chi ngân sách</t>
  </si>
  <si>
    <t>5.1</t>
  </si>
  <si>
    <t>5.2</t>
  </si>
  <si>
    <t>6.1</t>
  </si>
  <si>
    <t>Tổng dư nợ</t>
  </si>
  <si>
    <t xml:space="preserve">                        + Dư nợ trung và dài hạn</t>
  </si>
  <si>
    <t>6.2</t>
  </si>
  <si>
    <t>Huy động nguồn vốn tại địa phương</t>
  </si>
  <si>
    <t>II</t>
  </si>
  <si>
    <t>Giáo dục và đào tạo</t>
  </si>
  <si>
    <t>Giáo dục</t>
  </si>
  <si>
    <t>- Số trường phổ thông công nhận mới đạt chuẩn quốc gia</t>
  </si>
  <si>
    <t>Nâng tổng số trường phổ thông công nhận mới đạt chuẩn quốc gia</t>
  </si>
  <si>
    <t>Nâng tổng số trường mầm non công nhận mới đạt chuẩn quốc gia</t>
  </si>
  <si>
    <t>- Tỷ lệ học sinh tiểu học học 2 buổi/ngày</t>
  </si>
  <si>
    <t>Lao động - việc làm và dạy nghề</t>
  </si>
  <si>
    <t xml:space="preserve">   Trong đó: - Trong tỉnh</t>
  </si>
  <si>
    <t xml:space="preserve">                  - Ngoài tỉnh</t>
  </si>
  <si>
    <t xml:space="preserve">                  - Xuất khẩu lao động</t>
  </si>
  <si>
    <t>Dạy nghề:</t>
  </si>
  <si>
    <t xml:space="preserve"> - Nghề dài hạn</t>
  </si>
  <si>
    <t xml:space="preserve"> - Nghề ngắn hạn</t>
  </si>
  <si>
    <t xml:space="preserve">      Trong đó: + Dạy nghề cho lao động nông thôn</t>
  </si>
  <si>
    <t>Y tế</t>
  </si>
  <si>
    <t xml:space="preserve">                 + Tuyến huyện, thành phố</t>
  </si>
  <si>
    <t>Văn hóa thông tin</t>
  </si>
  <si>
    <t xml:space="preserve">     - Số buổi biểu diễn nghệ thuật </t>
  </si>
  <si>
    <t xml:space="preserve">    Trong đó: Phục vụ miền núi</t>
  </si>
  <si>
    <t xml:space="preserve">     - Số buổi chiếu phim công ích</t>
  </si>
  <si>
    <t>Tỷ đồng</t>
  </si>
  <si>
    <t>"</t>
  </si>
  <si>
    <t>Triệu USD</t>
  </si>
  <si>
    <t>Người</t>
  </si>
  <si>
    <t>Ha</t>
  </si>
  <si>
    <t>Tạ/ha</t>
  </si>
  <si>
    <t>Tấn</t>
  </si>
  <si>
    <t>Triệu con</t>
  </si>
  <si>
    <t>Triệu viên</t>
  </si>
  <si>
    <t>Triệu SP</t>
  </si>
  <si>
    <t>Triệu kwh</t>
  </si>
  <si>
    <t>Triệu lít</t>
  </si>
  <si>
    <t>Thuê bao</t>
  </si>
  <si>
    <t>Học sinh</t>
  </si>
  <si>
    <t>Trường</t>
  </si>
  <si>
    <t>%</t>
  </si>
  <si>
    <t>Giường</t>
  </si>
  <si>
    <t>Buổi</t>
  </si>
  <si>
    <t xml:space="preserve"> Số máy thuê bao điện thoại (Cố định và trả sau) phát triển mới</t>
  </si>
  <si>
    <t>Đào tạo</t>
  </si>
  <si>
    <t xml:space="preserve">       * Cây Ngô: Diện tích</t>
  </si>
  <si>
    <t>Vụ Đông xuân - Hè thu:</t>
  </si>
  <si>
    <t>- Tổng DT thu hoạch vụ Đông xuân - Hè thu</t>
  </si>
  <si>
    <t>Tổng chi ngân sách địa phương</t>
  </si>
  <si>
    <r>
      <t>10</t>
    </r>
    <r>
      <rPr>
        <vertAlign val="superscript"/>
        <sz val="11"/>
        <rFont val="Times New Roman"/>
        <family val="1"/>
        <charset val="163"/>
      </rPr>
      <t>3</t>
    </r>
    <r>
      <rPr>
        <sz val="11"/>
        <rFont val="Times New Roman"/>
        <family val="1"/>
        <charset val="163"/>
      </rPr>
      <t xml:space="preserve"> Tấn</t>
    </r>
  </si>
  <si>
    <r>
      <t>10</t>
    </r>
    <r>
      <rPr>
        <vertAlign val="superscript"/>
        <sz val="11"/>
        <rFont val="Times New Roman"/>
        <family val="1"/>
        <charset val="163"/>
      </rPr>
      <t>3</t>
    </r>
    <r>
      <rPr>
        <sz val="11"/>
        <rFont val="Times New Roman"/>
        <family val="1"/>
        <charset val="163"/>
      </rPr>
      <t xml:space="preserve"> con</t>
    </r>
  </si>
  <si>
    <r>
      <t>10</t>
    </r>
    <r>
      <rPr>
        <vertAlign val="superscript"/>
        <sz val="11"/>
        <rFont val="Times New Roman"/>
        <family val="1"/>
        <charset val="163"/>
      </rPr>
      <t>3</t>
    </r>
    <r>
      <rPr>
        <sz val="11"/>
        <rFont val="Times New Roman"/>
        <family val="1"/>
        <charset val="163"/>
      </rPr>
      <t xml:space="preserve"> người</t>
    </r>
  </si>
  <si>
    <r>
      <t>10</t>
    </r>
    <r>
      <rPr>
        <vertAlign val="superscript"/>
        <sz val="11"/>
        <rFont val="Times New Roman"/>
        <family val="1"/>
        <charset val="163"/>
      </rPr>
      <t>3</t>
    </r>
    <r>
      <rPr>
        <sz val="11"/>
        <rFont val="Times New Roman"/>
        <family val="1"/>
        <charset val="163"/>
      </rPr>
      <t xml:space="preserve"> Tkm</t>
    </r>
  </si>
  <si>
    <r>
      <t>10</t>
    </r>
    <r>
      <rPr>
        <vertAlign val="superscript"/>
        <sz val="11"/>
        <rFont val="Times New Roman"/>
        <family val="1"/>
        <charset val="163"/>
      </rPr>
      <t xml:space="preserve">3 </t>
    </r>
    <r>
      <rPr>
        <sz val="11"/>
        <rFont val="Times New Roman"/>
        <family val="1"/>
        <charset val="163"/>
      </rPr>
      <t>ngkm</t>
    </r>
  </si>
  <si>
    <r>
      <t xml:space="preserve">       </t>
    </r>
    <r>
      <rPr>
        <i/>
        <sz val="11"/>
        <rFont val="Times New Roman"/>
        <family val="1"/>
        <charset val="163"/>
      </rPr>
      <t>Trong đó:</t>
    </r>
    <r>
      <rPr>
        <sz val="11"/>
        <rFont val="Times New Roman"/>
        <family val="1"/>
        <charset val="163"/>
      </rPr>
      <t xml:space="preserve"> + Dư nợ ngắn hạn</t>
    </r>
  </si>
  <si>
    <r>
      <t xml:space="preserve"> </t>
    </r>
    <r>
      <rPr>
        <i/>
        <sz val="11"/>
        <rFont val="Times New Roman"/>
        <family val="1"/>
        <charset val="163"/>
      </rPr>
      <t>Trong đó:</t>
    </r>
    <r>
      <rPr>
        <sz val="11"/>
        <rFont val="Times New Roman"/>
        <family val="1"/>
        <charset val="163"/>
      </rPr>
      <t>+ Tuyến tỉnh</t>
    </r>
  </si>
  <si>
    <t>- Số lượt hành khách luân chuyển</t>
  </si>
  <si>
    <t xml:space="preserve">                     - Nông sản xuất khẩu</t>
  </si>
  <si>
    <t>Tổng vốn đầu tư toàn xã hội</t>
  </si>
  <si>
    <t xml:space="preserve">               + Xây dựng</t>
  </si>
  <si>
    <t xml:space="preserve">                + Xây dựng</t>
  </si>
  <si>
    <t xml:space="preserve">               - Nuôi trồng</t>
  </si>
  <si>
    <t xml:space="preserve"> Chăn nuôi</t>
  </si>
  <si>
    <t xml:space="preserve">                + Chăn nuôi </t>
  </si>
  <si>
    <t xml:space="preserve">                + Dịch vụ </t>
  </si>
  <si>
    <t>Tổng thu NSNN trên địa bàn tỉnh</t>
  </si>
  <si>
    <t>Ngành Công nghiệp - Xây dựng</t>
  </si>
  <si>
    <r>
      <t xml:space="preserve">   </t>
    </r>
    <r>
      <rPr>
        <i/>
        <sz val="11"/>
        <rFont val="Times New Roman"/>
        <family val="1"/>
      </rPr>
      <t>Trong đó:</t>
    </r>
    <r>
      <rPr>
        <sz val="11"/>
        <rFont val="Times New Roman"/>
        <family val="1"/>
      </rPr>
      <t>Vốn ngân sách nhà nước</t>
    </r>
  </si>
  <si>
    <t>Chỉ tiêu xã hội</t>
  </si>
  <si>
    <t xml:space="preserve">- Quy mô học sinh </t>
  </si>
  <si>
    <t>- Khách quốc tế</t>
  </si>
  <si>
    <t>- Muối các loại</t>
  </si>
  <si>
    <t>- Chế biến muối tinh</t>
  </si>
  <si>
    <t>- Đường RS</t>
  </si>
  <si>
    <t xml:space="preserve">- Tôm đông lạnh </t>
  </si>
  <si>
    <t>- Xi măng</t>
  </si>
  <si>
    <t>- Gạch nung các loại</t>
  </si>
  <si>
    <t xml:space="preserve">- Nhân hạt điều </t>
  </si>
  <si>
    <t>- May mặc xuất khẩu</t>
  </si>
  <si>
    <t>- Tinh bột mì</t>
  </si>
  <si>
    <t>- Phân hữu cơ vi sinh</t>
  </si>
  <si>
    <t>- Sản lượng điện thương phẩm</t>
  </si>
  <si>
    <t>- Nước máy ghi thu</t>
  </si>
  <si>
    <t>- Nước yến</t>
  </si>
  <si>
    <t xml:space="preserve">- Sản xuất điện </t>
  </si>
  <si>
    <t>- Đá ốp lát Granite</t>
  </si>
  <si>
    <t>- Đá xây dựng</t>
  </si>
  <si>
    <t>- Bia</t>
  </si>
  <si>
    <t>- Gạch không nung</t>
  </si>
  <si>
    <t>- Sản xuất khăn bông</t>
  </si>
  <si>
    <t>- Bao bì giấy</t>
  </si>
  <si>
    <t>- Nha Đam</t>
  </si>
  <si>
    <t>- Nông lâm nghiệp và thủy sản</t>
  </si>
  <si>
    <t xml:space="preserve">                + Săn bắt, thuần dưỡng thú</t>
  </si>
  <si>
    <t xml:space="preserve">Tỷ lệ trường phổ thông đạt chuẩn Quốc gia </t>
  </si>
  <si>
    <t>Tỷ lệ trường mầm non đạt chuẩn Quốc gia</t>
  </si>
  <si>
    <t>- Số trường mầm non công nhận mới đạt chuẩn quốc gia</t>
  </si>
  <si>
    <t xml:space="preserve">   * Giá trị sản xuất (Giá ss 2010)</t>
  </si>
  <si>
    <t>Năm 2023</t>
  </si>
  <si>
    <t xml:space="preserve">TH 6 tháng đầu năm </t>
  </si>
  <si>
    <t xml:space="preserve">TH 9 tháng đầu năm </t>
  </si>
  <si>
    <t xml:space="preserve">Kế hoạch năm </t>
  </si>
  <si>
    <t xml:space="preserve">ƯTH 9 tháng đầu năm </t>
  </si>
  <si>
    <t xml:space="preserve">ƯTH Quý III </t>
  </si>
  <si>
    <t xml:space="preserve">TH Quý III </t>
  </si>
  <si>
    <t>Kế hoạch năm</t>
  </si>
  <si>
    <t>- Thu nội địa</t>
  </si>
  <si>
    <t>Số lao động được giải quyết việc làm mới</t>
  </si>
  <si>
    <t>6 tháng đầu năm</t>
  </si>
  <si>
    <t>9 tháng đầu năm</t>
  </si>
  <si>
    <t>2.3</t>
  </si>
  <si>
    <t>Bảo hiểm</t>
  </si>
  <si>
    <t>- Số người tham gia BHXH bắt buộc</t>
  </si>
  <si>
    <t>- Số người tham gia BHXH tự nguyện</t>
  </si>
  <si>
    <t>- Số người tham gia bảo hiểm thất nghiệp</t>
  </si>
  <si>
    <t>- Tỷ lệ suy dinh dưỡng của trẻ em dưới 5 tuổi thể thấp còi giảm còn</t>
  </si>
  <si>
    <t xml:space="preserve">- Tỷ lệ suy dinh dưỡng trẻ em dưới 5 tuổi thể nhẹ cân giảm còn </t>
  </si>
  <si>
    <t>- Tổng số giường bệnh</t>
  </si>
  <si>
    <t>Sản lượng nuôi trồng thuỷ sản</t>
  </si>
  <si>
    <t>Sản lượng thuỷ sản khai thác</t>
  </si>
  <si>
    <t>Sản xuất giống thuỷ sản</t>
  </si>
  <si>
    <t>-</t>
  </si>
  <si>
    <t>Kết quả thực hiện các chỉ tiêu chủ yếu kinh tế - xã hội 9 tháng đầu năm 2024</t>
  </si>
  <si>
    <t>Chỉ tiêu</t>
  </si>
  <si>
    <t>Năm 2024</t>
  </si>
  <si>
    <t>- Đồ chơi trẻ em (thú bông)</t>
  </si>
  <si>
    <t>- Thu hoạt động xuất, nhập khẩu</t>
  </si>
  <si>
    <r>
      <t xml:space="preserve">Ngân hàng </t>
    </r>
    <r>
      <rPr>
        <b/>
        <sz val="11"/>
        <rFont val="Times New Roman"/>
        <family val="1"/>
      </rPr>
      <t>(So cuối năm 2023)</t>
    </r>
  </si>
  <si>
    <t>64-65</t>
  </si>
  <si>
    <t>34 - 35</t>
  </si>
  <si>
    <t>- Bồi dưỡng cán bộ quản lý (NSNN sự nghiệp giáo dục)</t>
  </si>
  <si>
    <t>- Trung tâm Hỗ trợ Phát triển giáo dục hòa nhập</t>
  </si>
  <si>
    <t>≤12</t>
  </si>
  <si>
    <r>
      <t xml:space="preserve">    </t>
    </r>
    <r>
      <rPr>
        <i/>
        <sz val="11"/>
        <rFont val="Times New Roman"/>
        <family val="1"/>
      </rPr>
      <t>Trong đó:</t>
    </r>
    <r>
      <rPr>
        <sz val="11"/>
        <rFont val="Times New Roman"/>
        <family val="1"/>
      </rPr>
      <t xml:space="preserve"> - Hải sản xuất khẩu</t>
    </r>
  </si>
  <si>
    <r>
      <t>Triệu m</t>
    </r>
    <r>
      <rPr>
        <vertAlign val="superscript"/>
        <sz val="11"/>
        <rFont val="Times New Roman"/>
        <family val="1"/>
        <charset val="163"/>
      </rPr>
      <t>3</t>
    </r>
  </si>
  <si>
    <r>
      <t>10</t>
    </r>
    <r>
      <rPr>
        <vertAlign val="superscript"/>
        <sz val="11"/>
        <rFont val="Times New Roman"/>
        <family val="1"/>
        <charset val="163"/>
      </rPr>
      <t xml:space="preserve">3 </t>
    </r>
    <r>
      <rPr>
        <sz val="11"/>
        <rFont val="Times New Roman"/>
        <family val="1"/>
        <charset val="163"/>
      </rPr>
      <t>lít</t>
    </r>
  </si>
  <si>
    <r>
      <t>Ngàn m</t>
    </r>
    <r>
      <rPr>
        <vertAlign val="superscript"/>
        <sz val="11"/>
        <rFont val="Times New Roman"/>
        <family val="1"/>
        <charset val="163"/>
      </rPr>
      <t>2</t>
    </r>
  </si>
  <si>
    <r>
      <t>Ngàn m</t>
    </r>
    <r>
      <rPr>
        <vertAlign val="superscript"/>
        <sz val="11"/>
        <rFont val="Times New Roman"/>
        <family val="1"/>
        <charset val="163"/>
      </rPr>
      <t>3</t>
    </r>
  </si>
  <si>
    <r>
      <t>10</t>
    </r>
    <r>
      <rPr>
        <vertAlign val="superscript"/>
        <sz val="11"/>
        <rFont val="Times New Roman"/>
        <family val="1"/>
        <charset val="163"/>
      </rPr>
      <t>3</t>
    </r>
    <r>
      <rPr>
        <sz val="11"/>
        <rFont val="Times New Roman"/>
        <family val="1"/>
        <charset val="163"/>
      </rPr>
      <t xml:space="preserve"> SP</t>
    </r>
  </si>
  <si>
    <t>Tổng sản phẩm trên địa bàn (GRDP) theo giá so sánh 2010</t>
  </si>
  <si>
    <t>Tống giá trị tăng thêm các ngành (VA)</t>
  </si>
  <si>
    <t xml:space="preserve">                + Thủy sản</t>
  </si>
  <si>
    <t>Thuế sản phẩm</t>
  </si>
  <si>
    <t>(Kèm theo Báo cáo số          /BC-UBND ngày         /10/2024 của Ủy ban nhân dân tỉnh)</t>
  </si>
  <si>
    <t>ỦY BAN NHÂN DÂN
TỈNH NINH THUẬN</t>
  </si>
  <si>
    <r>
      <t>Trong đó:</t>
    </r>
    <r>
      <rPr>
        <sz val="11"/>
        <rFont val="Times New Roman"/>
        <family val="1"/>
      </rPr>
      <t>+ Trồng trọt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</si>
</sst>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#,##0.000"/>
    <numFmt numFmtId="166" formatCode="0.0"/>
  </numFmts>
  <fonts count="27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1"/>
      <name val="Times New Roman"/>
      <family val="1"/>
      <charset val="163"/>
    </font>
    <font>
      <sz val="10"/>
      <name val=".VnTime"/>
      <family val="2"/>
    </font>
    <font>
      <sz val="10"/>
      <name val="Times New Roman"/>
      <family val="2"/>
    </font>
    <font>
      <sz val="12"/>
      <name val="Times New Roman"/>
      <family val="2"/>
    </font>
    <font>
      <b/>
      <sz val="12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2"/>
    </font>
    <font>
      <sz val="11"/>
      <name val="Times New Roman"/>
      <family val="1"/>
    </font>
    <font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1"/>
      <name val="VNI-Times"/>
    </font>
    <font>
      <b/>
      <sz val="11"/>
      <name val="Times New Roman"/>
      <family val="2"/>
    </font>
    <font>
      <sz val="11"/>
      <name val="VNI-Times"/>
    </font>
    <font>
      <i/>
      <sz val="11"/>
      <name val="Times New Roman"/>
      <family val="1"/>
    </font>
    <font>
      <vertAlign val="superscript"/>
      <sz val="11"/>
      <name val="Times New Roman"/>
      <family val="1"/>
      <charset val="163"/>
    </font>
    <font>
      <sz val="11"/>
      <name val=".VnTime"/>
      <family val="2"/>
    </font>
    <font>
      <sz val="14"/>
      <name val="Times New Roman"/>
      <family val="1"/>
    </font>
    <font>
      <i/>
      <sz val="14"/>
      <name val="Times New Roman"/>
      <family val="1"/>
    </font>
    <font>
      <b/>
      <sz val="11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9" fillId="0" borderId="0" applyFont="0" applyFill="0" applyBorder="0" applyAlignment="0" applyProtection="0"/>
  </cellStyleXfs>
  <cellXfs count="196">
    <xf numFmtId="0" fontId="0" fillId="0" borderId="0" xfId="0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/>
    <xf numFmtId="164" fontId="6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9" fillId="0" borderId="0" xfId="0" applyFont="1" applyFill="1"/>
    <xf numFmtId="0" fontId="7" fillId="0" borderId="0" xfId="0" applyFont="1" applyFill="1"/>
    <xf numFmtId="0" fontId="10" fillId="0" borderId="0" xfId="0" applyFont="1" applyFill="1"/>
    <xf numFmtId="164" fontId="10" fillId="0" borderId="0" xfId="0" applyNumberFormat="1" applyFont="1" applyFill="1"/>
    <xf numFmtId="0" fontId="8" fillId="0" borderId="0" xfId="0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horizontal="left"/>
    </xf>
    <xf numFmtId="164" fontId="5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6" fillId="0" borderId="0" xfId="0" applyFont="1" applyFill="1"/>
    <xf numFmtId="4" fontId="7" fillId="0" borderId="0" xfId="0" applyNumberFormat="1" applyFont="1" applyFill="1"/>
    <xf numFmtId="164" fontId="11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3" xfId="1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left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13" fillId="0" borderId="3" xfId="1" applyNumberFormat="1" applyFont="1" applyFill="1" applyBorder="1" applyAlignment="1">
      <alignment horizontal="center" vertical="center"/>
    </xf>
    <xf numFmtId="164" fontId="13" fillId="0" borderId="3" xfId="0" quotePrefix="1" applyNumberFormat="1" applyFont="1" applyFill="1" applyBorder="1" applyAlignment="1">
      <alignment horizontal="left" vertical="center"/>
    </xf>
    <xf numFmtId="164" fontId="14" fillId="0" borderId="3" xfId="1" applyNumberFormat="1" applyFont="1" applyFill="1" applyBorder="1" applyAlignment="1">
      <alignment horizontal="center" vertical="center"/>
    </xf>
    <xf numFmtId="3" fontId="13" fillId="0" borderId="3" xfId="1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left" vertical="center"/>
    </xf>
    <xf numFmtId="164" fontId="14" fillId="0" borderId="3" xfId="0" applyNumberFormat="1" applyFont="1" applyFill="1" applyBorder="1" applyAlignment="1">
      <alignment horizontal="left" vertical="center"/>
    </xf>
    <xf numFmtId="164" fontId="14" fillId="0" borderId="3" xfId="0" quotePrefix="1" applyNumberFormat="1" applyFont="1" applyFill="1" applyBorder="1" applyAlignment="1">
      <alignment horizontal="left" vertical="center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17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left" vertical="center"/>
    </xf>
    <xf numFmtId="164" fontId="18" fillId="0" borderId="3" xfId="0" applyNumberFormat="1" applyFont="1" applyFill="1" applyBorder="1" applyAlignment="1">
      <alignment horizontal="center" vertical="center"/>
    </xf>
    <xf numFmtId="164" fontId="14" fillId="0" borderId="3" xfId="0" quotePrefix="1" applyNumberFormat="1" applyFont="1" applyFill="1" applyBorder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center" vertical="center"/>
    </xf>
    <xf numFmtId="3" fontId="14" fillId="0" borderId="3" xfId="1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3" xfId="0" quotePrefix="1" applyNumberFormat="1" applyFont="1" applyFill="1" applyBorder="1" applyAlignment="1">
      <alignment horizontal="left" vertical="center" wrapText="1"/>
    </xf>
    <xf numFmtId="164" fontId="14" fillId="0" borderId="3" xfId="0" applyNumberFormat="1" applyFont="1" applyFill="1" applyBorder="1" applyAlignment="1">
      <alignment horizontal="left" vertical="center" wrapText="1"/>
    </xf>
    <xf numFmtId="164" fontId="13" fillId="0" borderId="3" xfId="0" quotePrefix="1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3" fillId="0" borderId="3" xfId="3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left" vertical="center"/>
    </xf>
    <xf numFmtId="164" fontId="13" fillId="0" borderId="4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left" vertical="center"/>
    </xf>
    <xf numFmtId="164" fontId="14" fillId="0" borderId="4" xfId="0" applyNumberFormat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horizontal="center" vertical="center"/>
    </xf>
    <xf numFmtId="3" fontId="13" fillId="0" borderId="3" xfId="1" applyNumberFormat="1" applyFont="1" applyBorder="1" applyAlignment="1">
      <alignment horizontal="center"/>
    </xf>
    <xf numFmtId="3" fontId="14" fillId="0" borderId="3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/>
    <xf numFmtId="3" fontId="13" fillId="0" borderId="3" xfId="0" applyNumberFormat="1" applyFont="1" applyBorder="1" applyAlignment="1">
      <alignment horizontal="right"/>
    </xf>
    <xf numFmtId="3" fontId="14" fillId="0" borderId="4" xfId="1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4" fontId="14" fillId="0" borderId="3" xfId="0" quotePrefix="1" applyNumberFormat="1" applyFont="1" applyBorder="1"/>
    <xf numFmtId="3" fontId="13" fillId="0" borderId="3" xfId="0" applyNumberFormat="1" applyFont="1" applyBorder="1" applyAlignment="1">
      <alignment horizontal="center"/>
    </xf>
    <xf numFmtId="164" fontId="13" fillId="0" borderId="3" xfId="0" applyNumberFormat="1" applyFont="1" applyBorder="1"/>
    <xf numFmtId="164" fontId="13" fillId="0" borderId="3" xfId="0" applyNumberFormat="1" applyFont="1" applyBorder="1" applyAlignment="1">
      <alignment horizontal="center"/>
    </xf>
    <xf numFmtId="4" fontId="10" fillId="0" borderId="0" xfId="0" applyNumberFormat="1" applyFont="1" applyFill="1"/>
    <xf numFmtId="164" fontId="4" fillId="0" borderId="3" xfId="1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4" fillId="0" borderId="3" xfId="1" applyNumberFormat="1" applyFont="1" applyBorder="1" applyAlignment="1">
      <alignment horizontal="center"/>
    </xf>
    <xf numFmtId="3" fontId="14" fillId="0" borderId="3" xfId="1" applyNumberFormat="1" applyFont="1" applyBorder="1" applyAlignment="1">
      <alignment horizontal="center" vertical="center"/>
    </xf>
    <xf numFmtId="3" fontId="14" fillId="0" borderId="3" xfId="1" applyNumberFormat="1" applyFont="1" applyBorder="1" applyAlignment="1">
      <alignment horizontal="right"/>
    </xf>
    <xf numFmtId="3" fontId="13" fillId="0" borderId="3" xfId="1" applyNumberFormat="1" applyFont="1" applyBorder="1" applyAlignment="1">
      <alignment horizontal="center" vertical="center"/>
    </xf>
    <xf numFmtId="3" fontId="13" fillId="0" borderId="3" xfId="1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center" vertical="center"/>
    </xf>
    <xf numFmtId="3" fontId="13" fillId="3" borderId="3" xfId="0" applyNumberFormat="1" applyFont="1" applyFill="1" applyBorder="1"/>
    <xf numFmtId="164" fontId="14" fillId="0" borderId="5" xfId="0" applyNumberFormat="1" applyFont="1" applyBorder="1"/>
    <xf numFmtId="3" fontId="14" fillId="0" borderId="3" xfId="1" quotePrefix="1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/>
    </xf>
    <xf numFmtId="3" fontId="14" fillId="0" borderId="3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165" fontId="13" fillId="0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166" fontId="10" fillId="0" borderId="0" xfId="0" applyNumberFormat="1" applyFont="1" applyFill="1"/>
    <xf numFmtId="4" fontId="12" fillId="0" borderId="3" xfId="0" applyNumberFormat="1" applyFont="1" applyFill="1" applyBorder="1" applyAlignment="1">
      <alignment horizontal="center" vertical="center"/>
    </xf>
    <xf numFmtId="3" fontId="13" fillId="0" borderId="3" xfId="1" applyNumberFormat="1" applyFont="1" applyFill="1" applyBorder="1" applyAlignment="1">
      <alignment vertical="center"/>
    </xf>
    <xf numFmtId="3" fontId="13" fillId="0" borderId="3" xfId="1" applyNumberFormat="1" applyFont="1" applyFill="1" applyBorder="1" applyAlignment="1">
      <alignment horizontal="center"/>
    </xf>
    <xf numFmtId="3" fontId="14" fillId="0" borderId="5" xfId="0" applyNumberFormat="1" applyFont="1" applyFill="1" applyBorder="1"/>
    <xf numFmtId="164" fontId="14" fillId="0" borderId="5" xfId="0" applyNumberFormat="1" applyFont="1" applyFill="1" applyBorder="1"/>
    <xf numFmtId="3" fontId="14" fillId="0" borderId="3" xfId="1" applyNumberFormat="1" applyFont="1" applyFill="1" applyBorder="1" applyAlignment="1">
      <alignment horizontal="right"/>
    </xf>
    <xf numFmtId="164" fontId="13" fillId="0" borderId="3" xfId="0" applyNumberFormat="1" applyFont="1" applyFill="1" applyBorder="1" applyAlignment="1">
      <alignment vertical="center"/>
    </xf>
    <xf numFmtId="3" fontId="14" fillId="0" borderId="3" xfId="1" applyNumberFormat="1" applyFont="1" applyFill="1" applyBorder="1" applyAlignment="1">
      <alignment horizontal="center"/>
    </xf>
    <xf numFmtId="3" fontId="13" fillId="0" borderId="3" xfId="0" quotePrefix="1" applyNumberFormat="1" applyFont="1" applyFill="1" applyBorder="1" applyAlignment="1">
      <alignment vertical="center" wrapText="1"/>
    </xf>
    <xf numFmtId="3" fontId="13" fillId="0" borderId="3" xfId="1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/>
    </xf>
    <xf numFmtId="3" fontId="13" fillId="0" borderId="3" xfId="3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164" fontId="13" fillId="0" borderId="3" xfId="0" applyNumberFormat="1" applyFont="1" applyBorder="1" applyAlignment="1">
      <alignment vertical="center" wrapText="1"/>
    </xf>
    <xf numFmtId="164" fontId="14" fillId="0" borderId="3" xfId="0" applyNumberFormat="1" applyFont="1" applyBorder="1" applyAlignment="1">
      <alignment horizontal="center" vertical="center"/>
    </xf>
    <xf numFmtId="164" fontId="9" fillId="0" borderId="0" xfId="0" applyNumberFormat="1" applyFont="1" applyFill="1"/>
    <xf numFmtId="3" fontId="14" fillId="0" borderId="3" xfId="0" applyNumberFormat="1" applyFont="1" applyBorder="1" applyAlignment="1">
      <alignment horizontal="center"/>
    </xf>
    <xf numFmtId="4" fontId="22" fillId="0" borderId="0" xfId="0" applyNumberFormat="1" applyFont="1"/>
    <xf numFmtId="3" fontId="13" fillId="2" borderId="3" xfId="0" applyNumberFormat="1" applyFont="1" applyFill="1" applyBorder="1" applyAlignment="1">
      <alignment horizontal="right" vertical="center"/>
    </xf>
    <xf numFmtId="3" fontId="13" fillId="2" borderId="3" xfId="1" applyNumberFormat="1" applyFont="1" applyFill="1" applyBorder="1" applyAlignment="1">
      <alignment horizontal="right" vertical="center"/>
    </xf>
    <xf numFmtId="3" fontId="13" fillId="0" borderId="3" xfId="3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 wrapText="1"/>
    </xf>
    <xf numFmtId="3" fontId="13" fillId="0" borderId="3" xfId="1" applyNumberFormat="1" applyFont="1" applyBorder="1" applyAlignment="1"/>
    <xf numFmtId="3" fontId="13" fillId="2" borderId="3" xfId="5" applyNumberFormat="1" applyFont="1" applyFill="1" applyBorder="1" applyAlignment="1">
      <alignment vertical="center" wrapText="1"/>
    </xf>
    <xf numFmtId="3" fontId="13" fillId="2" borderId="3" xfId="0" applyNumberFormat="1" applyFont="1" applyFill="1" applyBorder="1" applyAlignment="1">
      <alignment vertical="center" wrapText="1"/>
    </xf>
    <xf numFmtId="3" fontId="13" fillId="0" borderId="3" xfId="1" applyNumberFormat="1" applyFont="1" applyBorder="1" applyAlignment="1">
      <alignment vertical="center" wrapText="1"/>
    </xf>
    <xf numFmtId="3" fontId="13" fillId="0" borderId="3" xfId="0" applyNumberFormat="1" applyFont="1" applyBorder="1" applyAlignment="1">
      <alignment horizontal="right" vertical="center" wrapText="1"/>
    </xf>
    <xf numFmtId="3" fontId="14" fillId="0" borderId="3" xfId="1" applyNumberFormat="1" applyFont="1" applyBorder="1" applyAlignment="1">
      <alignment horizontal="center" vertical="center" wrapText="1"/>
    </xf>
    <xf numFmtId="164" fontId="13" fillId="0" borderId="3" xfId="1" applyNumberFormat="1" applyFont="1" applyBorder="1" applyAlignment="1">
      <alignment horizontal="center" vertical="center" wrapText="1"/>
    </xf>
    <xf numFmtId="3" fontId="14" fillId="0" borderId="3" xfId="1" applyNumberFormat="1" applyFont="1" applyFill="1" applyBorder="1" applyAlignment="1">
      <alignment horizontal="center" vertical="center" wrapText="1"/>
    </xf>
    <xf numFmtId="164" fontId="14" fillId="0" borderId="3" xfId="1" applyNumberFormat="1" applyFont="1" applyBorder="1" applyAlignment="1">
      <alignment horizontal="center" vertical="center"/>
    </xf>
    <xf numFmtId="164" fontId="14" fillId="0" borderId="3" xfId="1" applyNumberFormat="1" applyFont="1" applyBorder="1" applyAlignment="1">
      <alignment horizontal="center"/>
    </xf>
    <xf numFmtId="164" fontId="13" fillId="2" borderId="3" xfId="0" applyNumberFormat="1" applyFont="1" applyFill="1" applyBorder="1" applyAlignment="1">
      <alignment horizontal="right" vertical="center"/>
    </xf>
    <xf numFmtId="164" fontId="14" fillId="0" borderId="3" xfId="0" applyNumberFormat="1" applyFont="1" applyBorder="1" applyAlignment="1">
      <alignment vertical="center"/>
    </xf>
    <xf numFmtId="3" fontId="13" fillId="0" borderId="3" xfId="0" applyNumberFormat="1" applyFont="1" applyBorder="1" applyAlignment="1"/>
    <xf numFmtId="164" fontId="13" fillId="0" borderId="3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horizontal="center"/>
    </xf>
    <xf numFmtId="164" fontId="13" fillId="4" borderId="8" xfId="0" applyNumberFormat="1" applyFont="1" applyFill="1" applyBorder="1" applyAlignment="1">
      <alignment horizontal="right" vertical="center"/>
    </xf>
    <xf numFmtId="165" fontId="13" fillId="0" borderId="3" xfId="1" applyNumberFormat="1" applyFont="1" applyBorder="1" applyAlignment="1"/>
    <xf numFmtId="165" fontId="13" fillId="0" borderId="3" xfId="1" applyNumberFormat="1" applyFont="1" applyBorder="1" applyAlignment="1">
      <alignment horizontal="center"/>
    </xf>
    <xf numFmtId="3" fontId="13" fillId="0" borderId="3" xfId="0" applyNumberFormat="1" applyFont="1" applyBorder="1" applyAlignment="1">
      <alignment vertical="center"/>
    </xf>
    <xf numFmtId="166" fontId="14" fillId="0" borderId="3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3" xfId="1" quotePrefix="1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 applyProtection="1">
      <alignment horizontal="right" vertical="center" wrapText="1"/>
    </xf>
    <xf numFmtId="3" fontId="14" fillId="0" borderId="6" xfId="0" applyNumberFormat="1" applyFont="1" applyFill="1" applyBorder="1" applyAlignment="1" applyProtection="1">
      <alignment horizontal="right" vertical="center" wrapText="1"/>
    </xf>
    <xf numFmtId="3" fontId="14" fillId="0" borderId="3" xfId="0" applyNumberFormat="1" applyFont="1" applyFill="1" applyBorder="1" applyAlignment="1" applyProtection="1">
      <alignment vertical="center" wrapText="1"/>
    </xf>
    <xf numFmtId="3" fontId="14" fillId="0" borderId="3" xfId="2" applyNumberFormat="1" applyFont="1" applyFill="1" applyBorder="1" applyAlignment="1">
      <alignment vertical="center" wrapText="1"/>
    </xf>
    <xf numFmtId="164" fontId="14" fillId="3" borderId="3" xfId="0" applyNumberFormat="1" applyFont="1" applyFill="1" applyBorder="1" applyAlignment="1" applyProtection="1">
      <alignment horizontal="right" vertical="center" wrapText="1"/>
    </xf>
    <xf numFmtId="165" fontId="14" fillId="3" borderId="3" xfId="0" applyNumberFormat="1" applyFont="1" applyFill="1" applyBorder="1" applyAlignment="1" applyProtection="1">
      <alignment horizontal="right" vertical="center" wrapText="1"/>
    </xf>
    <xf numFmtId="165" fontId="14" fillId="0" borderId="3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vertical="center"/>
    </xf>
    <xf numFmtId="3" fontId="14" fillId="0" borderId="3" xfId="0" quotePrefix="1" applyNumberFormat="1" applyFont="1" applyFill="1" applyBorder="1" applyAlignment="1">
      <alignment vertical="center"/>
    </xf>
    <xf numFmtId="164" fontId="14" fillId="0" borderId="6" xfId="0" applyNumberFormat="1" applyFont="1" applyFill="1" applyBorder="1" applyAlignment="1" applyProtection="1">
      <alignment horizontal="right" vertical="center" wrapText="1"/>
    </xf>
    <xf numFmtId="3" fontId="14" fillId="0" borderId="7" xfId="0" applyNumberFormat="1" applyFont="1" applyFill="1" applyBorder="1" applyAlignment="1" applyProtection="1">
      <alignment horizontal="right" vertical="center" wrapText="1"/>
    </xf>
    <xf numFmtId="164" fontId="11" fillId="0" borderId="3" xfId="1" quotePrefix="1" applyNumberFormat="1" applyFont="1" applyFill="1" applyBorder="1" applyAlignment="1">
      <alignment horizontal="center" vertical="center"/>
    </xf>
    <xf numFmtId="164" fontId="13" fillId="0" borderId="3" xfId="1" quotePrefix="1" applyNumberFormat="1" applyFont="1" applyBorder="1" applyAlignment="1">
      <alignment horizontal="center" vertical="center"/>
    </xf>
    <xf numFmtId="3" fontId="13" fillId="0" borderId="3" xfId="1" quotePrefix="1" applyNumberFormat="1" applyFont="1" applyBorder="1" applyAlignment="1">
      <alignment horizontal="center" vertical="center"/>
    </xf>
    <xf numFmtId="4" fontId="13" fillId="0" borderId="3" xfId="1" applyNumberFormat="1" applyFont="1" applyBorder="1" applyAlignment="1">
      <alignment horizontal="center"/>
    </xf>
    <xf numFmtId="164" fontId="13" fillId="0" borderId="3" xfId="1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2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4" fontId="13" fillId="0" borderId="3" xfId="1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164" fontId="13" fillId="0" borderId="3" xfId="0" quotePrefix="1" applyNumberFormat="1" applyFont="1" applyBorder="1"/>
    <xf numFmtId="3" fontId="13" fillId="0" borderId="5" xfId="0" applyNumberFormat="1" applyFont="1" applyBorder="1" applyAlignment="1">
      <alignment vertical="center"/>
    </xf>
    <xf numFmtId="3" fontId="13" fillId="2" borderId="3" xfId="1" applyNumberFormat="1" applyFont="1" applyFill="1" applyBorder="1" applyAlignment="1">
      <alignment vertical="center"/>
    </xf>
    <xf numFmtId="3" fontId="9" fillId="0" borderId="0" xfId="0" applyNumberFormat="1" applyFont="1" applyFill="1"/>
    <xf numFmtId="0" fontId="23" fillId="0" borderId="0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25" fillId="0" borderId="0" xfId="0" applyFont="1" applyFill="1"/>
    <xf numFmtId="164" fontId="25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 vertical="center"/>
    </xf>
    <xf numFmtId="164" fontId="11" fillId="0" borderId="5" xfId="1" applyNumberFormat="1" applyFont="1" applyFill="1" applyBorder="1" applyAlignment="1">
      <alignment horizontal="center"/>
    </xf>
    <xf numFmtId="3" fontId="11" fillId="0" borderId="5" xfId="1" applyNumberFormat="1" applyFont="1" applyFill="1" applyBorder="1" applyAlignment="1">
      <alignment horizontal="center"/>
    </xf>
    <xf numFmtId="164" fontId="19" fillId="0" borderId="3" xfId="0" applyNumberFormat="1" applyFont="1" applyFill="1" applyBorder="1" applyAlignment="1">
      <alignment horizontal="left" vertical="center"/>
    </xf>
    <xf numFmtId="164" fontId="13" fillId="0" borderId="3" xfId="1" applyNumberFormat="1" applyFont="1" applyBorder="1" applyAlignment="1"/>
    <xf numFmtId="3" fontId="13" fillId="0" borderId="3" xfId="0" applyNumberFormat="1" applyFont="1" applyFill="1" applyBorder="1" applyAlignment="1"/>
    <xf numFmtId="164" fontId="11" fillId="2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center" vertical="center"/>
    </xf>
    <xf numFmtId="164" fontId="13" fillId="0" borderId="3" xfId="1" applyNumberFormat="1" applyFont="1" applyBorder="1" applyAlignment="1">
      <alignment horizontal="right"/>
    </xf>
    <xf numFmtId="164" fontId="13" fillId="2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right" vertical="center"/>
    </xf>
    <xf numFmtId="164" fontId="11" fillId="2" borderId="3" xfId="1" applyNumberFormat="1" applyFont="1" applyFill="1" applyBorder="1" applyAlignment="1">
      <alignment horizontal="center" vertical="center"/>
    </xf>
    <xf numFmtId="164" fontId="13" fillId="2" borderId="3" xfId="1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</cellXfs>
  <cellStyles count="6">
    <cellStyle name="Comma" xfId="1" builtinId="3"/>
    <cellStyle name="Comma 2 2" xfId="5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</xdr:row>
      <xdr:rowOff>9525</xdr:rowOff>
    </xdr:from>
    <xdr:to>
      <xdr:col>1</xdr:col>
      <xdr:colOff>1314450</xdr:colOff>
      <xdr:row>1</xdr:row>
      <xdr:rowOff>9525</xdr:rowOff>
    </xdr:to>
    <xdr:cxnSp macro="">
      <xdr:nvCxnSpPr>
        <xdr:cNvPr id="5" name="Straight Connector 4"/>
        <xdr:cNvCxnSpPr/>
      </xdr:nvCxnSpPr>
      <xdr:spPr>
        <a:xfrm>
          <a:off x="1047750" y="438150"/>
          <a:ext cx="552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3</xdr:row>
      <xdr:rowOff>228600</xdr:rowOff>
    </xdr:from>
    <xdr:to>
      <xdr:col>8</xdr:col>
      <xdr:colOff>9525</xdr:colOff>
      <xdr:row>3</xdr:row>
      <xdr:rowOff>228600</xdr:rowOff>
    </xdr:to>
    <xdr:cxnSp macro="">
      <xdr:nvCxnSpPr>
        <xdr:cNvPr id="11" name="Straight Connector 10"/>
        <xdr:cNvCxnSpPr/>
      </xdr:nvCxnSpPr>
      <xdr:spPr>
        <a:xfrm>
          <a:off x="3552825" y="1133475"/>
          <a:ext cx="2886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6"/>
  <sheetViews>
    <sheetView tabSelected="1" workbookViewId="0">
      <selection activeCell="J5" sqref="J5"/>
    </sheetView>
  </sheetViews>
  <sheetFormatPr defaultRowHeight="15.75" x14ac:dyDescent="0.25"/>
  <cols>
    <col min="1" max="1" width="3.75" style="7" bestFit="1" customWidth="1"/>
    <col min="2" max="2" width="32.375" style="12" customWidth="1"/>
    <col min="3" max="3" width="7.625" style="16" customWidth="1"/>
    <col min="4" max="9" width="8.125" style="14" customWidth="1"/>
    <col min="10" max="14" width="8.125" style="15" customWidth="1"/>
    <col min="15" max="15" width="9.875" style="7" bestFit="1" customWidth="1"/>
    <col min="16" max="16384" width="9" style="7"/>
  </cols>
  <sheetData>
    <row r="1" spans="1:15" ht="33.75" customHeight="1" x14ac:dyDescent="0.25">
      <c r="A1" s="172" t="s">
        <v>252</v>
      </c>
      <c r="B1" s="173"/>
      <c r="C1" s="174"/>
      <c r="D1" s="175"/>
      <c r="E1" s="175"/>
      <c r="F1" s="175"/>
      <c r="G1" s="175"/>
      <c r="H1" s="175"/>
      <c r="I1" s="175"/>
      <c r="J1" s="176"/>
      <c r="K1" s="176"/>
      <c r="L1" s="176"/>
      <c r="M1" s="176"/>
      <c r="N1" s="176"/>
    </row>
    <row r="2" spans="1:15" ht="18.75" x14ac:dyDescent="0.3">
      <c r="A2" s="177" t="s">
        <v>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8.75" x14ac:dyDescent="0.3">
      <c r="A3" s="177" t="s">
        <v>230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5" ht="18.75" x14ac:dyDescent="0.3">
      <c r="A4" s="165" t="s">
        <v>251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1:15" x14ac:dyDescent="0.25">
      <c r="A5" s="1"/>
      <c r="B5" s="2"/>
      <c r="C5" s="3"/>
      <c r="D5" s="4"/>
      <c r="E5" s="4"/>
      <c r="F5" s="4"/>
      <c r="G5" s="4"/>
      <c r="H5" s="4"/>
      <c r="I5" s="4"/>
      <c r="J5" s="5"/>
      <c r="K5" s="5"/>
      <c r="L5" s="5"/>
      <c r="M5" s="5"/>
      <c r="N5" s="5"/>
    </row>
    <row r="6" spans="1:15" x14ac:dyDescent="0.25">
      <c r="A6" s="166" t="s">
        <v>0</v>
      </c>
      <c r="B6" s="167" t="s">
        <v>231</v>
      </c>
      <c r="C6" s="167" t="s">
        <v>1</v>
      </c>
      <c r="D6" s="167" t="s">
        <v>206</v>
      </c>
      <c r="E6" s="167"/>
      <c r="F6" s="167"/>
      <c r="G6" s="167" t="s">
        <v>232</v>
      </c>
      <c r="H6" s="167"/>
      <c r="I6" s="167"/>
      <c r="J6" s="167"/>
      <c r="K6" s="166" t="s">
        <v>2</v>
      </c>
      <c r="L6" s="166"/>
      <c r="M6" s="166"/>
      <c r="N6" s="166"/>
    </row>
    <row r="7" spans="1:15" ht="42.75" x14ac:dyDescent="0.25">
      <c r="A7" s="166"/>
      <c r="B7" s="168"/>
      <c r="C7" s="169"/>
      <c r="D7" s="170" t="s">
        <v>207</v>
      </c>
      <c r="E7" s="170" t="s">
        <v>212</v>
      </c>
      <c r="F7" s="171" t="s">
        <v>208</v>
      </c>
      <c r="G7" s="170" t="s">
        <v>209</v>
      </c>
      <c r="H7" s="170" t="s">
        <v>207</v>
      </c>
      <c r="I7" s="170" t="s">
        <v>211</v>
      </c>
      <c r="J7" s="171" t="s">
        <v>210</v>
      </c>
      <c r="K7" s="171" t="s">
        <v>216</v>
      </c>
      <c r="L7" s="171" t="s">
        <v>3</v>
      </c>
      <c r="M7" s="171" t="s">
        <v>217</v>
      </c>
      <c r="N7" s="171" t="s">
        <v>213</v>
      </c>
    </row>
    <row r="8" spans="1:15" x14ac:dyDescent="0.25">
      <c r="A8" s="18" t="s">
        <v>5</v>
      </c>
      <c r="B8" s="19" t="s">
        <v>6</v>
      </c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5" s="8" customFormat="1" ht="30" x14ac:dyDescent="0.25">
      <c r="A9" s="156">
        <v>1</v>
      </c>
      <c r="B9" s="107" t="s">
        <v>247</v>
      </c>
      <c r="C9" s="72" t="s">
        <v>133</v>
      </c>
      <c r="D9" s="157">
        <f>D11+D14+D17+D18</f>
        <v>11736.135</v>
      </c>
      <c r="E9" s="158">
        <f>F9-D9</f>
        <v>7395.0539999999983</v>
      </c>
      <c r="F9" s="157">
        <f>F11+F14+F17+F18</f>
        <v>19131.188999999998</v>
      </c>
      <c r="G9" s="157">
        <f>G11+G14+G17+G18</f>
        <v>28690.249787335833</v>
      </c>
      <c r="H9" s="157">
        <f>H11+H14+H17+H18</f>
        <v>12712.657999999999</v>
      </c>
      <c r="I9" s="158">
        <f>J9-H9</f>
        <v>7948.93</v>
      </c>
      <c r="J9" s="157">
        <f>J11+J14+J17+J18</f>
        <v>20661.588</v>
      </c>
      <c r="K9" s="159">
        <f t="shared" ref="K9:K27" si="0">H9/D9*100</f>
        <v>108.32065241239981</v>
      </c>
      <c r="L9" s="160">
        <f t="shared" ref="L9:L27" si="1">I9/E9*100</f>
        <v>107.48981684244634</v>
      </c>
      <c r="M9" s="159">
        <f t="shared" ref="M9:M27" si="2">J9/F9*100</f>
        <v>107.99949757435358</v>
      </c>
      <c r="N9" s="30">
        <f t="shared" ref="N9:N30" si="3">J9/G9*100</f>
        <v>72.016061739275045</v>
      </c>
    </row>
    <row r="10" spans="1:15" x14ac:dyDescent="0.25">
      <c r="A10" s="70" t="s">
        <v>7</v>
      </c>
      <c r="B10" s="71" t="s">
        <v>248</v>
      </c>
      <c r="C10" s="72" t="s">
        <v>133</v>
      </c>
      <c r="D10" s="157">
        <f>D11+D14+D17</f>
        <v>11219.182000000001</v>
      </c>
      <c r="E10" s="158">
        <f t="shared" ref="E10:E18" si="4">F10-D10</f>
        <v>7046.9259999999995</v>
      </c>
      <c r="F10" s="157">
        <f>F11+F14+F17</f>
        <v>18266.108</v>
      </c>
      <c r="G10" s="157">
        <f>G11+G14+G17</f>
        <v>27323.265053335832</v>
      </c>
      <c r="H10" s="157">
        <f>H11+H14+H17</f>
        <v>12154.866</v>
      </c>
      <c r="I10" s="158">
        <f t="shared" ref="I10:I18" si="5">J10-H10</f>
        <v>7573.2169999999987</v>
      </c>
      <c r="J10" s="157">
        <f>J11+J14+J17</f>
        <v>19728.082999999999</v>
      </c>
      <c r="K10" s="159">
        <f t="shared" si="0"/>
        <v>108.34003762484643</v>
      </c>
      <c r="L10" s="160">
        <f t="shared" si="1"/>
        <v>107.46837699161307</v>
      </c>
      <c r="M10" s="159">
        <f t="shared" si="2"/>
        <v>108.00375756017647</v>
      </c>
      <c r="N10" s="30">
        <f t="shared" si="3"/>
        <v>72.202509332212642</v>
      </c>
    </row>
    <row r="11" spans="1:15" x14ac:dyDescent="0.25">
      <c r="A11" s="70"/>
      <c r="B11" s="161" t="s">
        <v>200</v>
      </c>
      <c r="C11" s="72" t="s">
        <v>133</v>
      </c>
      <c r="D11" s="118">
        <f>D12+D13</f>
        <v>3042.2939999999999</v>
      </c>
      <c r="E11" s="158">
        <f t="shared" si="4"/>
        <v>2662.6670000000004</v>
      </c>
      <c r="F11" s="118">
        <f>F12+F13</f>
        <v>5704.9610000000002</v>
      </c>
      <c r="G11" s="118">
        <f>G12+G13</f>
        <v>7297.6218473358349</v>
      </c>
      <c r="H11" s="118">
        <f>H12+H13</f>
        <v>3190.9080000000004</v>
      </c>
      <c r="I11" s="158">
        <f t="shared" si="5"/>
        <v>2755.5949999999993</v>
      </c>
      <c r="J11" s="118">
        <f>J12+J13</f>
        <v>5946.5029999999997</v>
      </c>
      <c r="K11" s="159">
        <f t="shared" si="0"/>
        <v>104.88493222548512</v>
      </c>
      <c r="L11" s="160">
        <f t="shared" si="1"/>
        <v>103.49003461566915</v>
      </c>
      <c r="M11" s="159">
        <f t="shared" si="2"/>
        <v>104.23389397403417</v>
      </c>
      <c r="N11" s="30">
        <f t="shared" si="3"/>
        <v>81.485491087358923</v>
      </c>
    </row>
    <row r="12" spans="1:15" x14ac:dyDescent="0.25">
      <c r="A12" s="70"/>
      <c r="B12" s="71" t="s">
        <v>8</v>
      </c>
      <c r="C12" s="72" t="s">
        <v>133</v>
      </c>
      <c r="D12" s="116">
        <v>1358.249</v>
      </c>
      <c r="E12" s="158">
        <f t="shared" si="4"/>
        <v>836.87800000000038</v>
      </c>
      <c r="F12" s="116">
        <v>2195.1270000000004</v>
      </c>
      <c r="G12" s="118">
        <v>3062.6532642772104</v>
      </c>
      <c r="H12" s="116">
        <v>1438.6880000000001</v>
      </c>
      <c r="I12" s="158">
        <f t="shared" si="5"/>
        <v>830.73199999999952</v>
      </c>
      <c r="J12" s="116">
        <v>2269.4199999999996</v>
      </c>
      <c r="K12" s="159">
        <f t="shared" si="0"/>
        <v>105.92225725916235</v>
      </c>
      <c r="L12" s="160">
        <f t="shared" si="1"/>
        <v>99.265603827558991</v>
      </c>
      <c r="M12" s="159">
        <f t="shared" si="2"/>
        <v>103.3844511046513</v>
      </c>
      <c r="N12" s="30">
        <f t="shared" si="3"/>
        <v>74.099801844058419</v>
      </c>
    </row>
    <row r="13" spans="1:15" x14ac:dyDescent="0.25">
      <c r="A13" s="70"/>
      <c r="B13" s="71" t="s">
        <v>249</v>
      </c>
      <c r="C13" s="72" t="s">
        <v>133</v>
      </c>
      <c r="D13" s="162">
        <v>1684.0450000000001</v>
      </c>
      <c r="E13" s="158">
        <f t="shared" si="4"/>
        <v>1825.7889999999998</v>
      </c>
      <c r="F13" s="162">
        <v>3509.8339999999998</v>
      </c>
      <c r="G13" s="157">
        <v>4234.9685830586241</v>
      </c>
      <c r="H13" s="162">
        <v>1752.22</v>
      </c>
      <c r="I13" s="158">
        <f t="shared" si="5"/>
        <v>1924.8630000000001</v>
      </c>
      <c r="J13" s="162">
        <v>3677.0830000000001</v>
      </c>
      <c r="K13" s="159">
        <f t="shared" si="0"/>
        <v>104.04828849585373</v>
      </c>
      <c r="L13" s="160">
        <f t="shared" si="1"/>
        <v>105.42636635449114</v>
      </c>
      <c r="M13" s="159">
        <f t="shared" si="2"/>
        <v>104.76515413549474</v>
      </c>
      <c r="N13" s="30">
        <f t="shared" si="3"/>
        <v>86.826688979692463</v>
      </c>
    </row>
    <row r="14" spans="1:15" x14ac:dyDescent="0.25">
      <c r="A14" s="70"/>
      <c r="B14" s="161" t="s">
        <v>12</v>
      </c>
      <c r="C14" s="72" t="s">
        <v>133</v>
      </c>
      <c r="D14" s="118">
        <f>D15+D16</f>
        <v>3998.1170000000002</v>
      </c>
      <c r="E14" s="158">
        <f t="shared" si="4"/>
        <v>2313.7520000000004</v>
      </c>
      <c r="F14" s="118">
        <f>F15+F16</f>
        <v>6311.8690000000006</v>
      </c>
      <c r="G14" s="118">
        <f>G15+G16</f>
        <v>10530.703296</v>
      </c>
      <c r="H14" s="118">
        <f>H15+H16</f>
        <v>4488.71</v>
      </c>
      <c r="I14" s="158">
        <f t="shared" si="5"/>
        <v>2575.5509999999995</v>
      </c>
      <c r="J14" s="118">
        <f>J15+J16</f>
        <v>7064.2609999999995</v>
      </c>
      <c r="K14" s="159">
        <f t="shared" si="0"/>
        <v>112.27060138560228</v>
      </c>
      <c r="L14" s="160">
        <f t="shared" si="1"/>
        <v>111.31491188338245</v>
      </c>
      <c r="M14" s="159">
        <f t="shared" si="2"/>
        <v>111.92027274330312</v>
      </c>
      <c r="N14" s="30">
        <f t="shared" si="3"/>
        <v>67.082518626113981</v>
      </c>
    </row>
    <row r="15" spans="1:15" x14ac:dyDescent="0.25">
      <c r="A15" s="70"/>
      <c r="B15" s="71" t="s">
        <v>9</v>
      </c>
      <c r="C15" s="72" t="s">
        <v>133</v>
      </c>
      <c r="D15" s="116">
        <v>2883.85</v>
      </c>
      <c r="E15" s="158">
        <f t="shared" si="4"/>
        <v>1448.7240000000006</v>
      </c>
      <c r="F15" s="116">
        <v>4332.5740000000005</v>
      </c>
      <c r="G15" s="163">
        <v>6869.9213959999997</v>
      </c>
      <c r="H15" s="116">
        <v>3295.0050000000001</v>
      </c>
      <c r="I15" s="158">
        <f t="shared" si="5"/>
        <v>1639.6579999999994</v>
      </c>
      <c r="J15" s="116">
        <v>4934.6629999999996</v>
      </c>
      <c r="K15" s="159">
        <f t="shared" si="0"/>
        <v>114.25715623212027</v>
      </c>
      <c r="L15" s="160">
        <f t="shared" si="1"/>
        <v>113.17945999375993</v>
      </c>
      <c r="M15" s="159">
        <f t="shared" si="2"/>
        <v>113.89679668483443</v>
      </c>
      <c r="N15" s="30">
        <f t="shared" si="3"/>
        <v>71.8299776016826</v>
      </c>
    </row>
    <row r="16" spans="1:15" x14ac:dyDescent="0.25">
      <c r="A16" s="70"/>
      <c r="B16" s="71" t="s">
        <v>168</v>
      </c>
      <c r="C16" s="72" t="s">
        <v>133</v>
      </c>
      <c r="D16" s="94">
        <v>1114.2670000000001</v>
      </c>
      <c r="E16" s="158">
        <f t="shared" si="4"/>
        <v>865.02800000000002</v>
      </c>
      <c r="F16" s="94">
        <v>1979.2950000000001</v>
      </c>
      <c r="G16" s="163">
        <v>3660.7819000000004</v>
      </c>
      <c r="H16" s="94">
        <v>1193.7049999999999</v>
      </c>
      <c r="I16" s="158">
        <f t="shared" si="5"/>
        <v>935.89300000000003</v>
      </c>
      <c r="J16" s="94">
        <v>2129.598</v>
      </c>
      <c r="K16" s="159">
        <f t="shared" si="0"/>
        <v>107.12917101556447</v>
      </c>
      <c r="L16" s="160">
        <f t="shared" si="1"/>
        <v>108.19222036743319</v>
      </c>
      <c r="M16" s="159">
        <f t="shared" si="2"/>
        <v>107.59376444643168</v>
      </c>
      <c r="N16" s="30">
        <f t="shared" si="3"/>
        <v>58.173309915021157</v>
      </c>
      <c r="O16" s="11"/>
    </row>
    <row r="17" spans="1:17" x14ac:dyDescent="0.25">
      <c r="A17" s="70"/>
      <c r="B17" s="161" t="s">
        <v>10</v>
      </c>
      <c r="C17" s="72" t="s">
        <v>133</v>
      </c>
      <c r="D17" s="94">
        <v>4178.7709999999997</v>
      </c>
      <c r="E17" s="158">
        <f t="shared" si="4"/>
        <v>2070.5070000000005</v>
      </c>
      <c r="F17" s="94">
        <v>6249.2780000000002</v>
      </c>
      <c r="G17" s="163">
        <v>9494.9399099999991</v>
      </c>
      <c r="H17" s="94">
        <v>4475.2479999999996</v>
      </c>
      <c r="I17" s="158">
        <f t="shared" si="5"/>
        <v>2242.0710000000008</v>
      </c>
      <c r="J17" s="94">
        <v>6717.3190000000004</v>
      </c>
      <c r="K17" s="159">
        <f t="shared" si="0"/>
        <v>107.09483721409956</v>
      </c>
      <c r="L17" s="160">
        <f t="shared" si="1"/>
        <v>108.28608645128948</v>
      </c>
      <c r="M17" s="159">
        <f t="shared" si="2"/>
        <v>107.4895211894878</v>
      </c>
      <c r="N17" s="30">
        <f t="shared" si="3"/>
        <v>70.746303438164688</v>
      </c>
      <c r="O17" s="11"/>
    </row>
    <row r="18" spans="1:17" x14ac:dyDescent="0.25">
      <c r="A18" s="70" t="s">
        <v>11</v>
      </c>
      <c r="B18" s="71" t="s">
        <v>250</v>
      </c>
      <c r="C18" s="72" t="s">
        <v>133</v>
      </c>
      <c r="D18" s="94">
        <v>516.95299999999997</v>
      </c>
      <c r="E18" s="158">
        <f t="shared" si="4"/>
        <v>348.12800000000004</v>
      </c>
      <c r="F18" s="94">
        <v>865.08100000000002</v>
      </c>
      <c r="G18" s="163">
        <v>1366.9847340000001</v>
      </c>
      <c r="H18" s="94">
        <v>557.79200000000003</v>
      </c>
      <c r="I18" s="158">
        <f t="shared" si="5"/>
        <v>375.71299999999997</v>
      </c>
      <c r="J18" s="94">
        <v>933.505</v>
      </c>
      <c r="K18" s="159">
        <f t="shared" si="0"/>
        <v>107.89994448238043</v>
      </c>
      <c r="L18" s="160">
        <f t="shared" si="1"/>
        <v>107.92380963323833</v>
      </c>
      <c r="M18" s="159">
        <f t="shared" si="2"/>
        <v>107.90954835443154</v>
      </c>
      <c r="N18" s="30">
        <f t="shared" si="3"/>
        <v>68.289350771930415</v>
      </c>
      <c r="O18" s="11"/>
    </row>
    <row r="19" spans="1:17" s="8" customFormat="1" x14ac:dyDescent="0.25">
      <c r="A19" s="25">
        <v>2</v>
      </c>
      <c r="B19" s="26" t="s">
        <v>173</v>
      </c>
      <c r="C19" s="27" t="s">
        <v>133</v>
      </c>
      <c r="D19" s="63">
        <f>D20+D21</f>
        <v>1820.3</v>
      </c>
      <c r="E19" s="25">
        <f t="shared" ref="E19" si="6">F19-D19</f>
        <v>919.80375293197835</v>
      </c>
      <c r="F19" s="63">
        <f>F20+F21</f>
        <v>2740.1037529319783</v>
      </c>
      <c r="G19" s="63">
        <f>G149</f>
        <v>4000</v>
      </c>
      <c r="H19" s="63">
        <f t="shared" ref="H19:J19" si="7">H149</f>
        <v>2411.19</v>
      </c>
      <c r="I19" s="63">
        <f t="shared" si="7"/>
        <v>1128.81</v>
      </c>
      <c r="J19" s="63">
        <f t="shared" si="7"/>
        <v>3540</v>
      </c>
      <c r="K19" s="30">
        <f t="shared" si="0"/>
        <v>132.46113278031095</v>
      </c>
      <c r="L19" s="27">
        <f t="shared" si="1"/>
        <v>122.72291740513023</v>
      </c>
      <c r="M19" s="30">
        <f t="shared" si="2"/>
        <v>129.19218829623196</v>
      </c>
      <c r="N19" s="30">
        <f t="shared" si="3"/>
        <v>88.5</v>
      </c>
      <c r="O19" s="9"/>
    </row>
    <row r="20" spans="1:17" x14ac:dyDescent="0.25">
      <c r="A20" s="25"/>
      <c r="B20" s="31" t="s">
        <v>214</v>
      </c>
      <c r="C20" s="27" t="s">
        <v>133</v>
      </c>
      <c r="D20" s="63">
        <f t="shared" ref="D20:J20" si="8">D150</f>
        <v>1800.3</v>
      </c>
      <c r="E20" s="63">
        <f t="shared" si="8"/>
        <v>916.50375293197817</v>
      </c>
      <c r="F20" s="63">
        <f t="shared" si="8"/>
        <v>2716.8037529319781</v>
      </c>
      <c r="G20" s="63">
        <f t="shared" si="8"/>
        <v>3947</v>
      </c>
      <c r="H20" s="63">
        <f t="shared" si="8"/>
        <v>2363.9</v>
      </c>
      <c r="I20" s="63">
        <f t="shared" si="8"/>
        <v>1110.8919999999998</v>
      </c>
      <c r="J20" s="63">
        <f t="shared" si="8"/>
        <v>3474.7919999999999</v>
      </c>
      <c r="K20" s="30">
        <f t="shared" si="0"/>
        <v>131.30589346220077</v>
      </c>
      <c r="L20" s="27">
        <f t="shared" si="1"/>
        <v>121.20976007421204</v>
      </c>
      <c r="M20" s="30">
        <f t="shared" si="2"/>
        <v>127.89999999999999</v>
      </c>
      <c r="N20" s="30">
        <f t="shared" si="3"/>
        <v>88.036280719533821</v>
      </c>
    </row>
    <row r="21" spans="1:17" x14ac:dyDescent="0.25">
      <c r="A21" s="25"/>
      <c r="B21" s="31" t="s">
        <v>234</v>
      </c>
      <c r="C21" s="27" t="s">
        <v>134</v>
      </c>
      <c r="D21" s="63">
        <f t="shared" ref="D21:J21" si="9">D151</f>
        <v>20</v>
      </c>
      <c r="E21" s="63">
        <f t="shared" si="9"/>
        <v>3.3000000000000007</v>
      </c>
      <c r="F21" s="63">
        <f t="shared" si="9"/>
        <v>23.3</v>
      </c>
      <c r="G21" s="63">
        <f t="shared" si="9"/>
        <v>53</v>
      </c>
      <c r="H21" s="63">
        <f t="shared" si="9"/>
        <v>34</v>
      </c>
      <c r="I21" s="63">
        <f t="shared" si="9"/>
        <v>2.4399999999999977</v>
      </c>
      <c r="J21" s="63">
        <f t="shared" si="9"/>
        <v>36.44</v>
      </c>
      <c r="K21" s="30">
        <f t="shared" si="0"/>
        <v>170</v>
      </c>
      <c r="L21" s="27">
        <f t="shared" si="1"/>
        <v>73.939393939393852</v>
      </c>
      <c r="M21" s="30">
        <f t="shared" si="2"/>
        <v>156.39484978540773</v>
      </c>
      <c r="N21" s="30">
        <f t="shared" si="3"/>
        <v>68.754716981132063</v>
      </c>
      <c r="O21" s="17"/>
    </row>
    <row r="22" spans="1:17" s="8" customFormat="1" ht="18.75" x14ac:dyDescent="0.3">
      <c r="A22" s="25">
        <v>3</v>
      </c>
      <c r="B22" s="26" t="s">
        <v>156</v>
      </c>
      <c r="C22" s="27" t="s">
        <v>133</v>
      </c>
      <c r="D22" s="63">
        <f t="shared" ref="D22:J22" si="10">D152</f>
        <v>4260.509</v>
      </c>
      <c r="E22" s="63">
        <f t="shared" si="10"/>
        <v>1321.2470000000003</v>
      </c>
      <c r="F22" s="63">
        <f t="shared" si="10"/>
        <v>5581.7560000000003</v>
      </c>
      <c r="G22" s="63">
        <f t="shared" si="10"/>
        <v>8048.2420000000002</v>
      </c>
      <c r="H22" s="63">
        <f t="shared" si="10"/>
        <v>3650.35</v>
      </c>
      <c r="I22" s="63">
        <f t="shared" si="10"/>
        <v>2524.77</v>
      </c>
      <c r="J22" s="63">
        <f t="shared" si="10"/>
        <v>6175.12</v>
      </c>
      <c r="K22" s="30">
        <f t="shared" si="0"/>
        <v>85.678729935789349</v>
      </c>
      <c r="L22" s="27">
        <f t="shared" si="1"/>
        <v>191.08993246531492</v>
      </c>
      <c r="M22" s="30">
        <f t="shared" si="2"/>
        <v>110.63041809781724</v>
      </c>
      <c r="N22" s="30">
        <f t="shared" si="3"/>
        <v>76.726321102173614</v>
      </c>
      <c r="P22" s="111"/>
      <c r="Q22" s="73"/>
    </row>
    <row r="23" spans="1:17" s="8" customFormat="1" x14ac:dyDescent="0.25">
      <c r="A23" s="70">
        <v>4</v>
      </c>
      <c r="B23" s="71" t="s">
        <v>166</v>
      </c>
      <c r="C23" s="72" t="s">
        <v>133</v>
      </c>
      <c r="D23" s="33">
        <v>8070</v>
      </c>
      <c r="E23" s="25">
        <f t="shared" ref="E23:E24" si="11">F23-D23</f>
        <v>5355.4580000000005</v>
      </c>
      <c r="F23" s="25">
        <v>13425.458000000001</v>
      </c>
      <c r="G23" s="33">
        <v>22900</v>
      </c>
      <c r="H23" s="33">
        <v>7742</v>
      </c>
      <c r="I23" s="25">
        <f t="shared" ref="I23:I24" si="12">J23-H23</f>
        <v>6020</v>
      </c>
      <c r="J23" s="25">
        <v>13762</v>
      </c>
      <c r="K23" s="30">
        <f t="shared" si="0"/>
        <v>95.935563816604713</v>
      </c>
      <c r="L23" s="27">
        <f t="shared" si="1"/>
        <v>112.40868661466487</v>
      </c>
      <c r="M23" s="30">
        <f t="shared" si="2"/>
        <v>102.50674502128716</v>
      </c>
      <c r="N23" s="30">
        <f t="shared" si="3"/>
        <v>60.096069868995642</v>
      </c>
      <c r="O23" s="92"/>
    </row>
    <row r="24" spans="1:17" s="8" customFormat="1" x14ac:dyDescent="0.25">
      <c r="A24" s="70"/>
      <c r="B24" s="26" t="s">
        <v>175</v>
      </c>
      <c r="C24" s="72" t="s">
        <v>133</v>
      </c>
      <c r="D24" s="33">
        <v>2482</v>
      </c>
      <c r="E24" s="25">
        <f t="shared" si="11"/>
        <v>1788.3599999999997</v>
      </c>
      <c r="F24" s="25">
        <v>4270.3599999999997</v>
      </c>
      <c r="G24" s="33">
        <v>4750</v>
      </c>
      <c r="H24" s="33">
        <v>2112</v>
      </c>
      <c r="I24" s="25">
        <f t="shared" si="12"/>
        <v>734</v>
      </c>
      <c r="J24" s="25">
        <v>2846</v>
      </c>
      <c r="K24" s="30">
        <f t="shared" si="0"/>
        <v>85.092667203867848</v>
      </c>
      <c r="L24" s="27">
        <f t="shared" si="1"/>
        <v>41.043190409089902</v>
      </c>
      <c r="M24" s="30">
        <f t="shared" si="2"/>
        <v>66.64543504528892</v>
      </c>
      <c r="N24" s="30">
        <f t="shared" si="3"/>
        <v>59.915789473684214</v>
      </c>
    </row>
    <row r="25" spans="1:17" s="8" customFormat="1" ht="30" x14ac:dyDescent="0.25">
      <c r="A25" s="25">
        <v>5</v>
      </c>
      <c r="B25" s="26" t="s">
        <v>13</v>
      </c>
      <c r="C25" s="34" t="s">
        <v>135</v>
      </c>
      <c r="D25" s="138">
        <f>D26+D29</f>
        <v>79.111199999999997</v>
      </c>
      <c r="E25" s="30">
        <f>F25-D25</f>
        <v>52.481700000000018</v>
      </c>
      <c r="F25" s="138">
        <f>F26+F29</f>
        <v>131.59290000000001</v>
      </c>
      <c r="G25" s="138">
        <f t="shared" ref="G25:J25" si="13">G26+G29</f>
        <v>250</v>
      </c>
      <c r="H25" s="138">
        <f t="shared" si="13"/>
        <v>82.842199999999991</v>
      </c>
      <c r="I25" s="138">
        <f t="shared" si="13"/>
        <v>66.537800000000018</v>
      </c>
      <c r="J25" s="138">
        <f t="shared" si="13"/>
        <v>149.38</v>
      </c>
      <c r="K25" s="30">
        <f t="shared" si="0"/>
        <v>104.71614638635236</v>
      </c>
      <c r="L25" s="27">
        <f t="shared" si="1"/>
        <v>126.78285954913808</v>
      </c>
      <c r="M25" s="30">
        <f t="shared" si="2"/>
        <v>113.51676268248514</v>
      </c>
      <c r="N25" s="30">
        <f t="shared" si="3"/>
        <v>59.751999999999995</v>
      </c>
    </row>
    <row r="26" spans="1:17" ht="30" x14ac:dyDescent="0.25">
      <c r="A26" s="25" t="s">
        <v>7</v>
      </c>
      <c r="B26" s="26" t="s">
        <v>14</v>
      </c>
      <c r="C26" s="34" t="s">
        <v>135</v>
      </c>
      <c r="D26" s="139">
        <f t="shared" ref="D26:J26" si="14">D143</f>
        <v>49.419700000000006</v>
      </c>
      <c r="E26" s="139">
        <f t="shared" si="14"/>
        <v>32.0732</v>
      </c>
      <c r="F26" s="139">
        <f t="shared" si="14"/>
        <v>81.492900000000006</v>
      </c>
      <c r="G26" s="139">
        <f t="shared" si="14"/>
        <v>150</v>
      </c>
      <c r="H26" s="139">
        <f t="shared" si="14"/>
        <v>50.044699999999992</v>
      </c>
      <c r="I26" s="139">
        <f t="shared" si="14"/>
        <v>23.605300000000014</v>
      </c>
      <c r="J26" s="139">
        <f t="shared" si="14"/>
        <v>73.650000000000006</v>
      </c>
      <c r="K26" s="30">
        <f t="shared" si="0"/>
        <v>101.26467785114031</v>
      </c>
      <c r="L26" s="27">
        <f t="shared" si="1"/>
        <v>73.59820660239707</v>
      </c>
      <c r="M26" s="30">
        <f t="shared" si="2"/>
        <v>90.375971403643746</v>
      </c>
      <c r="N26" s="30">
        <f t="shared" si="3"/>
        <v>49.1</v>
      </c>
      <c r="O26" s="11"/>
    </row>
    <row r="27" spans="1:17" x14ac:dyDescent="0.25">
      <c r="A27" s="25"/>
      <c r="B27" s="26" t="s">
        <v>241</v>
      </c>
      <c r="C27" s="27" t="s">
        <v>134</v>
      </c>
      <c r="D27" s="30">
        <f t="shared" ref="D27:J27" si="15">D145</f>
        <v>31.3094</v>
      </c>
      <c r="E27" s="30">
        <f t="shared" si="15"/>
        <v>14.652000000000005</v>
      </c>
      <c r="F27" s="30">
        <f t="shared" si="15"/>
        <v>45.961400000000005</v>
      </c>
      <c r="G27" s="30">
        <f t="shared" si="15"/>
        <v>75</v>
      </c>
      <c r="H27" s="30">
        <f t="shared" si="15"/>
        <v>11.554399999999999</v>
      </c>
      <c r="I27" s="30">
        <f t="shared" si="15"/>
        <v>6.8255999999999997</v>
      </c>
      <c r="J27" s="30">
        <f t="shared" si="15"/>
        <v>18.38</v>
      </c>
      <c r="K27" s="30">
        <f t="shared" si="0"/>
        <v>36.903933004145713</v>
      </c>
      <c r="L27" s="27">
        <f t="shared" si="1"/>
        <v>46.58476658476657</v>
      </c>
      <c r="M27" s="30">
        <f t="shared" si="2"/>
        <v>39.990078631199218</v>
      </c>
      <c r="N27" s="30">
        <f t="shared" si="3"/>
        <v>24.506666666666664</v>
      </c>
    </row>
    <row r="28" spans="1:17" x14ac:dyDescent="0.25">
      <c r="A28" s="25"/>
      <c r="B28" s="26" t="s">
        <v>165</v>
      </c>
      <c r="C28" s="27" t="s">
        <v>134</v>
      </c>
      <c r="D28" s="30">
        <f t="shared" ref="D28:J28" si="16">D146</f>
        <v>6.9103000000000003</v>
      </c>
      <c r="E28" s="30">
        <f t="shared" si="16"/>
        <v>5.9849000000000006</v>
      </c>
      <c r="F28" s="30">
        <f t="shared" si="16"/>
        <v>12.895200000000001</v>
      </c>
      <c r="G28" s="30">
        <f t="shared" si="16"/>
        <v>35</v>
      </c>
      <c r="H28" s="30">
        <f t="shared" si="16"/>
        <v>5.8302999999999994</v>
      </c>
      <c r="I28" s="30">
        <f t="shared" si="16"/>
        <v>4.0197000000000003</v>
      </c>
      <c r="J28" s="30">
        <f t="shared" si="16"/>
        <v>9.85</v>
      </c>
      <c r="K28" s="30">
        <f t="shared" ref="K28:M30" si="17">H28/D28*100</f>
        <v>84.37115610031401</v>
      </c>
      <c r="L28" s="27">
        <f t="shared" si="17"/>
        <v>67.164029474176672</v>
      </c>
      <c r="M28" s="30">
        <f t="shared" si="17"/>
        <v>76.385011477138775</v>
      </c>
      <c r="N28" s="30">
        <f t="shared" si="3"/>
        <v>28.142857142857142</v>
      </c>
    </row>
    <row r="29" spans="1:17" ht="30" x14ac:dyDescent="0.25">
      <c r="A29" s="25" t="s">
        <v>11</v>
      </c>
      <c r="B29" s="26" t="s">
        <v>15</v>
      </c>
      <c r="C29" s="34" t="s">
        <v>135</v>
      </c>
      <c r="D29" s="30">
        <f t="shared" ref="D29:J29" si="18">D147</f>
        <v>29.691499999999998</v>
      </c>
      <c r="E29" s="30">
        <f t="shared" si="18"/>
        <v>20.408500000000004</v>
      </c>
      <c r="F29" s="30">
        <f t="shared" si="18"/>
        <v>50.1</v>
      </c>
      <c r="G29" s="30">
        <f t="shared" si="18"/>
        <v>100</v>
      </c>
      <c r="H29" s="30">
        <f t="shared" si="18"/>
        <v>32.797499999999999</v>
      </c>
      <c r="I29" s="30">
        <f t="shared" si="18"/>
        <v>42.932500000000005</v>
      </c>
      <c r="J29" s="30">
        <f t="shared" si="18"/>
        <v>75.73</v>
      </c>
      <c r="K29" s="30">
        <f t="shared" si="17"/>
        <v>110.46090631999057</v>
      </c>
      <c r="L29" s="27">
        <f t="shared" si="17"/>
        <v>210.36577896464706</v>
      </c>
      <c r="M29" s="30">
        <f t="shared" si="17"/>
        <v>151.15768463073854</v>
      </c>
      <c r="N29" s="30">
        <f t="shared" si="3"/>
        <v>75.73</v>
      </c>
    </row>
    <row r="30" spans="1:17" s="8" customFormat="1" x14ac:dyDescent="0.25">
      <c r="A30" s="25">
        <v>6</v>
      </c>
      <c r="B30" s="26" t="s">
        <v>16</v>
      </c>
      <c r="C30" s="27" t="s">
        <v>136</v>
      </c>
      <c r="D30" s="63">
        <f t="shared" ref="D30:J30" si="19">D173</f>
        <v>9943</v>
      </c>
      <c r="E30" s="63">
        <f t="shared" si="19"/>
        <v>4176</v>
      </c>
      <c r="F30" s="63">
        <f t="shared" si="19"/>
        <v>14119</v>
      </c>
      <c r="G30" s="63">
        <f t="shared" si="19"/>
        <v>16000</v>
      </c>
      <c r="H30" s="63">
        <f t="shared" si="19"/>
        <v>10025</v>
      </c>
      <c r="I30" s="63">
        <f t="shared" si="19"/>
        <v>4791</v>
      </c>
      <c r="J30" s="63">
        <f t="shared" si="19"/>
        <v>14816</v>
      </c>
      <c r="K30" s="27">
        <f t="shared" si="17"/>
        <v>100.82470079452881</v>
      </c>
      <c r="L30" s="27">
        <f t="shared" si="17"/>
        <v>114.72701149425288</v>
      </c>
      <c r="M30" s="27">
        <f>J30/F30*100</f>
        <v>104.93661024151852</v>
      </c>
      <c r="N30" s="30">
        <f t="shared" si="3"/>
        <v>92.600000000000009</v>
      </c>
    </row>
    <row r="31" spans="1:17" s="10" customFormat="1" ht="17.25" x14ac:dyDescent="0.25">
      <c r="A31" s="23" t="s">
        <v>17</v>
      </c>
      <c r="B31" s="35" t="s">
        <v>18</v>
      </c>
      <c r="C31" s="40"/>
      <c r="D31" s="24"/>
      <c r="E31" s="23"/>
      <c r="F31" s="42"/>
      <c r="G31" s="41"/>
      <c r="H31" s="24"/>
      <c r="I31" s="23"/>
      <c r="J31" s="42"/>
      <c r="K31" s="27"/>
      <c r="L31" s="29"/>
      <c r="M31" s="30"/>
      <c r="N31" s="30"/>
    </row>
    <row r="32" spans="1:17" s="10" customFormat="1" ht="17.25" x14ac:dyDescent="0.25">
      <c r="A32" s="23" t="s">
        <v>19</v>
      </c>
      <c r="B32" s="43" t="s">
        <v>20</v>
      </c>
      <c r="C32" s="40"/>
      <c r="D32" s="24"/>
      <c r="E32" s="23"/>
      <c r="F32" s="42"/>
      <c r="G32" s="41"/>
      <c r="H32" s="24"/>
      <c r="I32" s="23"/>
      <c r="J32" s="42"/>
      <c r="K32" s="27"/>
      <c r="L32" s="29"/>
      <c r="M32" s="30"/>
      <c r="N32" s="30"/>
    </row>
    <row r="33" spans="1:17" s="10" customFormat="1" x14ac:dyDescent="0.25">
      <c r="A33" s="22">
        <v>1</v>
      </c>
      <c r="B33" s="35" t="s">
        <v>21</v>
      </c>
      <c r="C33" s="23" t="s">
        <v>133</v>
      </c>
      <c r="D33" s="23">
        <f>D36+D89</f>
        <v>5952.5730000000003</v>
      </c>
      <c r="E33" s="23">
        <f>F33-D33</f>
        <v>5159.4439999999995</v>
      </c>
      <c r="F33" s="23">
        <f>F36+F89</f>
        <v>11112.017</v>
      </c>
      <c r="G33" s="23">
        <f>G36+G89</f>
        <v>14221.404580000002</v>
      </c>
      <c r="H33" s="23">
        <f>H36+H89</f>
        <v>6248.0370000000003</v>
      </c>
      <c r="I33" s="23">
        <f>J33-H33</f>
        <v>5334.4030000000002</v>
      </c>
      <c r="J33" s="23">
        <f>J36+J89</f>
        <v>11582.44</v>
      </c>
      <c r="K33" s="178">
        <f t="shared" ref="K33:L33" si="20">H33/D33*100</f>
        <v>104.96363505327864</v>
      </c>
      <c r="L33" s="178">
        <f t="shared" si="20"/>
        <v>103.39104368610263</v>
      </c>
      <c r="M33" s="178">
        <f>J33/F33*100</f>
        <v>104.23346184585571</v>
      </c>
      <c r="N33" s="24">
        <f>J33/G33*100</f>
        <v>81.443713487265114</v>
      </c>
    </row>
    <row r="34" spans="1:17" s="10" customFormat="1" ht="17.25" x14ac:dyDescent="0.25">
      <c r="A34" s="22"/>
      <c r="B34" s="35" t="s">
        <v>23</v>
      </c>
      <c r="C34" s="40"/>
      <c r="D34" s="24"/>
      <c r="E34" s="23"/>
      <c r="F34" s="23"/>
      <c r="G34" s="74"/>
      <c r="H34" s="24"/>
      <c r="I34" s="23"/>
      <c r="J34" s="23"/>
      <c r="K34" s="23"/>
      <c r="L34" s="27"/>
      <c r="M34" s="30"/>
      <c r="N34" s="30"/>
    </row>
    <row r="35" spans="1:17" s="10" customFormat="1" ht="17.25" x14ac:dyDescent="0.25">
      <c r="A35" s="23" t="s">
        <v>24</v>
      </c>
      <c r="B35" s="35" t="s">
        <v>25</v>
      </c>
      <c r="C35" s="40"/>
      <c r="D35" s="24"/>
      <c r="E35" s="23"/>
      <c r="F35" s="23"/>
      <c r="G35" s="74"/>
      <c r="H35" s="24"/>
      <c r="I35" s="23"/>
      <c r="J35" s="23"/>
      <c r="K35" s="30"/>
      <c r="L35" s="27"/>
      <c r="M35" s="30"/>
      <c r="N35" s="30"/>
    </row>
    <row r="36" spans="1:17" x14ac:dyDescent="0.25">
      <c r="A36" s="27"/>
      <c r="B36" s="35" t="s">
        <v>22</v>
      </c>
      <c r="C36" s="23" t="s">
        <v>133</v>
      </c>
      <c r="D36" s="24">
        <f>D38+D84</f>
        <v>2759.4650000000001</v>
      </c>
      <c r="E36" s="23">
        <f>F36-D36</f>
        <v>1697.576</v>
      </c>
      <c r="F36" s="24">
        <f>F38+F84</f>
        <v>4457.0410000000002</v>
      </c>
      <c r="G36" s="24">
        <f>G38+G84</f>
        <v>6225.9372600000015</v>
      </c>
      <c r="H36" s="24">
        <f>H38+H84</f>
        <v>2925.6620000000003</v>
      </c>
      <c r="I36" s="23">
        <f>J36-H36</f>
        <v>1684.683</v>
      </c>
      <c r="J36" s="24">
        <f>J38+J84</f>
        <v>4610.3450000000003</v>
      </c>
      <c r="K36" s="24">
        <f>H36/D36*100</f>
        <v>106.02279789741853</v>
      </c>
      <c r="L36" s="23">
        <f>I36/E36*100</f>
        <v>99.240505285183104</v>
      </c>
      <c r="M36" s="24">
        <f>J36/F36*100</f>
        <v>103.43959142399632</v>
      </c>
      <c r="N36" s="24">
        <f>J36/G36*100</f>
        <v>74.050617721772525</v>
      </c>
    </row>
    <row r="37" spans="1:17" ht="16.5" x14ac:dyDescent="0.25">
      <c r="A37" s="25" t="s">
        <v>7</v>
      </c>
      <c r="B37" s="26" t="s">
        <v>26</v>
      </c>
      <c r="C37" s="44"/>
      <c r="D37" s="30"/>
      <c r="E37" s="27"/>
      <c r="F37" s="27"/>
      <c r="G37" s="30"/>
      <c r="H37" s="30"/>
      <c r="I37" s="27"/>
      <c r="J37" s="27"/>
      <c r="K37" s="27"/>
      <c r="L37" s="27"/>
      <c r="M37" s="30"/>
      <c r="N37" s="30"/>
    </row>
    <row r="38" spans="1:17" x14ac:dyDescent="0.25">
      <c r="A38" s="27"/>
      <c r="B38" s="35" t="s">
        <v>22</v>
      </c>
      <c r="C38" s="23" t="s">
        <v>133</v>
      </c>
      <c r="D38" s="179">
        <f>D39+D40+D41+D42</f>
        <v>2716.0509999999999</v>
      </c>
      <c r="E38" s="23">
        <f>F38-D38</f>
        <v>1665.3340000000003</v>
      </c>
      <c r="F38" s="179">
        <f>F39+F40+F41+F42</f>
        <v>4381.3850000000002</v>
      </c>
      <c r="G38" s="180">
        <f>G39+G40+G41+G42</f>
        <v>6135.9372600000015</v>
      </c>
      <c r="H38" s="179">
        <f>H39+H40+H41+H42</f>
        <v>2885.4140000000002</v>
      </c>
      <c r="I38" s="23">
        <f>J38-H38</f>
        <v>1651.8009999999999</v>
      </c>
      <c r="J38" s="179">
        <f>J39+J40+J41+J42</f>
        <v>4537.2150000000001</v>
      </c>
      <c r="K38" s="24">
        <f t="shared" ref="K38:M42" si="21">H38/D38*100</f>
        <v>106.23563401423613</v>
      </c>
      <c r="L38" s="23">
        <f t="shared" si="21"/>
        <v>99.187370221228875</v>
      </c>
      <c r="M38" s="24">
        <f>J38/F38*100</f>
        <v>103.55663791244092</v>
      </c>
      <c r="N38" s="24">
        <f>J38/G38*100</f>
        <v>73.944937957204587</v>
      </c>
      <c r="Q38" s="11"/>
    </row>
    <row r="39" spans="1:17" x14ac:dyDescent="0.25">
      <c r="A39" s="27"/>
      <c r="B39" s="181" t="s">
        <v>253</v>
      </c>
      <c r="C39" s="27" t="s">
        <v>134</v>
      </c>
      <c r="D39" s="182">
        <v>1768.62</v>
      </c>
      <c r="E39" s="27">
        <f t="shared" ref="E39:E42" si="22">F39-D39</f>
        <v>1160.1468471685107</v>
      </c>
      <c r="F39" s="27">
        <v>2928.7668471685106</v>
      </c>
      <c r="G39" s="94">
        <v>4001.2470520000002</v>
      </c>
      <c r="H39" s="182">
        <v>1830.3670000000002</v>
      </c>
      <c r="I39" s="27">
        <f t="shared" ref="I39:I42" si="23">J39-H39</f>
        <v>1100.9579999999996</v>
      </c>
      <c r="J39" s="27">
        <v>2931.3249999999998</v>
      </c>
      <c r="K39" s="30">
        <f t="shared" si="21"/>
        <v>103.49125306736326</v>
      </c>
      <c r="L39" s="27">
        <f t="shared" si="21"/>
        <v>94.898159029353124</v>
      </c>
      <c r="M39" s="30">
        <f t="shared" si="21"/>
        <v>100.08734573166731</v>
      </c>
      <c r="N39" s="30">
        <f>J39/G39*100</f>
        <v>73.260285153719622</v>
      </c>
      <c r="O39" s="11"/>
      <c r="Q39" s="11"/>
    </row>
    <row r="40" spans="1:17" x14ac:dyDescent="0.25">
      <c r="A40" s="27"/>
      <c r="B40" s="26" t="s">
        <v>171</v>
      </c>
      <c r="C40" s="27" t="s">
        <v>134</v>
      </c>
      <c r="D40" s="182">
        <v>837.32</v>
      </c>
      <c r="E40" s="27">
        <f t="shared" si="22"/>
        <v>412.5496746359878</v>
      </c>
      <c r="F40" s="27">
        <v>1249.8696746359878</v>
      </c>
      <c r="G40" s="94">
        <v>1912.090208000001</v>
      </c>
      <c r="H40" s="182">
        <v>918.67400000000009</v>
      </c>
      <c r="I40" s="27">
        <f t="shared" si="23"/>
        <v>471.93099999999993</v>
      </c>
      <c r="J40" s="27">
        <v>1390.605</v>
      </c>
      <c r="K40" s="30">
        <f t="shared" si="21"/>
        <v>109.7159986623991</v>
      </c>
      <c r="L40" s="27">
        <f t="shared" si="21"/>
        <v>114.3937394730482</v>
      </c>
      <c r="M40" s="30">
        <f t="shared" si="21"/>
        <v>111.26</v>
      </c>
      <c r="N40" s="30">
        <f>J40/G40*100</f>
        <v>72.72695577760102</v>
      </c>
      <c r="O40" s="11"/>
      <c r="Q40" s="11"/>
    </row>
    <row r="41" spans="1:17" x14ac:dyDescent="0.25">
      <c r="A41" s="27"/>
      <c r="B41" s="26" t="s">
        <v>172</v>
      </c>
      <c r="C41" s="27" t="s">
        <v>134</v>
      </c>
      <c r="D41" s="182">
        <v>85.930999999999997</v>
      </c>
      <c r="E41" s="27">
        <f t="shared" si="22"/>
        <v>57.017493883006054</v>
      </c>
      <c r="F41" s="27">
        <v>142.94849388300605</v>
      </c>
      <c r="G41" s="183">
        <v>182.6</v>
      </c>
      <c r="H41" s="182">
        <v>80.863</v>
      </c>
      <c r="I41" s="27">
        <f t="shared" si="23"/>
        <v>58.182999999999993</v>
      </c>
      <c r="J41" s="27">
        <v>139.04599999999999</v>
      </c>
      <c r="K41" s="30">
        <f t="shared" si="21"/>
        <v>94.102244824335799</v>
      </c>
      <c r="L41" s="27">
        <f t="shared" si="21"/>
        <v>102.0441202122728</v>
      </c>
      <c r="M41" s="30">
        <f t="shared" si="21"/>
        <v>97.27</v>
      </c>
      <c r="N41" s="30">
        <f>J41/G41*100</f>
        <v>76.147864184008768</v>
      </c>
    </row>
    <row r="42" spans="1:17" x14ac:dyDescent="0.25">
      <c r="A42" s="27"/>
      <c r="B42" s="71" t="s">
        <v>201</v>
      </c>
      <c r="C42" s="72" t="s">
        <v>134</v>
      </c>
      <c r="D42" s="182">
        <v>24.18</v>
      </c>
      <c r="E42" s="27">
        <f t="shared" si="22"/>
        <v>35.619984312495106</v>
      </c>
      <c r="F42" s="27">
        <v>59.799984312495106</v>
      </c>
      <c r="G42" s="183">
        <v>40</v>
      </c>
      <c r="H42" s="182">
        <v>55.51</v>
      </c>
      <c r="I42" s="27">
        <f t="shared" si="23"/>
        <v>20.729000000000006</v>
      </c>
      <c r="J42" s="27">
        <v>76.239000000000004</v>
      </c>
      <c r="K42" s="30">
        <f t="shared" si="21"/>
        <v>229.56989247311824</v>
      </c>
      <c r="L42" s="27">
        <f t="shared" si="21"/>
        <v>58.194859992480396</v>
      </c>
      <c r="M42" s="30">
        <f t="shared" si="21"/>
        <v>127.49</v>
      </c>
      <c r="N42" s="30">
        <f>J42/G42*100</f>
        <v>190.59750000000003</v>
      </c>
    </row>
    <row r="43" spans="1:17" ht="16.5" x14ac:dyDescent="0.25">
      <c r="A43" s="27" t="s">
        <v>27</v>
      </c>
      <c r="B43" s="26" t="s">
        <v>154</v>
      </c>
      <c r="C43" s="44"/>
      <c r="D43" s="30"/>
      <c r="E43" s="23"/>
      <c r="F43" s="28"/>
      <c r="G43" s="29"/>
      <c r="H43" s="30"/>
      <c r="I43" s="23"/>
      <c r="J43" s="28"/>
      <c r="K43" s="27"/>
      <c r="L43" s="29"/>
      <c r="M43" s="30"/>
      <c r="N43" s="30"/>
    </row>
    <row r="44" spans="1:17" ht="30" x14ac:dyDescent="0.25">
      <c r="A44" s="27"/>
      <c r="B44" s="45" t="s">
        <v>155</v>
      </c>
      <c r="C44" s="29" t="s">
        <v>137</v>
      </c>
      <c r="D44" s="25">
        <v>30951.13</v>
      </c>
      <c r="E44" s="25">
        <v>29605.67</v>
      </c>
      <c r="F44" s="25">
        <f>D44+E44</f>
        <v>60556.800000000003</v>
      </c>
      <c r="G44" s="47">
        <v>53992.399999999994</v>
      </c>
      <c r="H44" s="25">
        <v>31386.880000000001</v>
      </c>
      <c r="I44" s="25">
        <v>26602.239999999998</v>
      </c>
      <c r="J44" s="25">
        <f>H44+I44</f>
        <v>57989.119999999995</v>
      </c>
      <c r="K44" s="32">
        <f t="shared" ref="K44:M45" si="24">H44/D44*100</f>
        <v>101.40786459169667</v>
      </c>
      <c r="L44" s="29">
        <f t="shared" si="24"/>
        <v>89.855220300705909</v>
      </c>
      <c r="M44" s="30">
        <f t="shared" si="24"/>
        <v>95.759881631790307</v>
      </c>
      <c r="N44" s="30">
        <f>J44/G44*100</f>
        <v>107.40237514909505</v>
      </c>
    </row>
    <row r="45" spans="1:17" ht="18" x14ac:dyDescent="0.25">
      <c r="A45" s="25"/>
      <c r="B45" s="37" t="s">
        <v>28</v>
      </c>
      <c r="C45" s="29" t="s">
        <v>157</v>
      </c>
      <c r="D45" s="30">
        <v>134.577</v>
      </c>
      <c r="E45" s="30">
        <v>118.377</v>
      </c>
      <c r="F45" s="28">
        <f>D45+E45</f>
        <v>252.95400000000001</v>
      </c>
      <c r="G45" s="28">
        <v>230.078</v>
      </c>
      <c r="H45" s="28">
        <v>134.98699999999999</v>
      </c>
      <c r="I45" s="28">
        <v>105.04900000000001</v>
      </c>
      <c r="J45" s="28">
        <f>H45+I45</f>
        <v>240.036</v>
      </c>
      <c r="K45" s="32">
        <f t="shared" si="24"/>
        <v>100.30465829970944</v>
      </c>
      <c r="L45" s="29">
        <f t="shared" si="24"/>
        <v>88.741056117320099</v>
      </c>
      <c r="M45" s="30">
        <f t="shared" si="24"/>
        <v>94.893142626722636</v>
      </c>
      <c r="N45" s="30">
        <f>J45/G45*100</f>
        <v>104.32809742782882</v>
      </c>
      <c r="O45" s="65"/>
      <c r="P45" s="65"/>
      <c r="Q45" s="65"/>
    </row>
    <row r="46" spans="1:17" x14ac:dyDescent="0.25">
      <c r="A46" s="27"/>
      <c r="B46" s="36" t="s">
        <v>29</v>
      </c>
      <c r="C46" s="29"/>
      <c r="D46" s="30"/>
      <c r="E46" s="27"/>
      <c r="F46" s="28"/>
      <c r="G46" s="75"/>
      <c r="H46" s="30"/>
      <c r="I46" s="27"/>
      <c r="J46" s="28"/>
      <c r="K46" s="27"/>
      <c r="L46" s="29"/>
      <c r="M46" s="30"/>
      <c r="N46" s="30"/>
    </row>
    <row r="47" spans="1:17" x14ac:dyDescent="0.25">
      <c r="A47" s="27"/>
      <c r="B47" s="36" t="s">
        <v>30</v>
      </c>
      <c r="C47" s="29" t="s">
        <v>137</v>
      </c>
      <c r="D47" s="96">
        <v>17229.2</v>
      </c>
      <c r="E47" s="25">
        <v>16268.74</v>
      </c>
      <c r="F47" s="25">
        <f>D47+E47</f>
        <v>33497.94</v>
      </c>
      <c r="G47" s="47">
        <f>17508.2+13460.5</f>
        <v>30968.7</v>
      </c>
      <c r="H47" s="96">
        <v>17331.740000000002</v>
      </c>
      <c r="I47" s="25">
        <v>13806.3</v>
      </c>
      <c r="J47" s="25">
        <f>H47+I47</f>
        <v>31138.04</v>
      </c>
      <c r="K47" s="32">
        <f t="shared" ref="K47:M60" si="25">H47/D47*100</f>
        <v>100.59515241566643</v>
      </c>
      <c r="L47" s="29">
        <f t="shared" si="25"/>
        <v>84.863978402752764</v>
      </c>
      <c r="M47" s="30">
        <f t="shared" si="25"/>
        <v>92.955089178618138</v>
      </c>
      <c r="N47" s="30">
        <f t="shared" ref="N47:N52" si="26">J47/G47*100</f>
        <v>100.54681016639381</v>
      </c>
      <c r="O47" s="11"/>
    </row>
    <row r="48" spans="1:17" x14ac:dyDescent="0.25">
      <c r="A48" s="27"/>
      <c r="B48" s="36" t="s">
        <v>31</v>
      </c>
      <c r="C48" s="29" t="s">
        <v>138</v>
      </c>
      <c r="D48" s="97">
        <f>D49*10/D47</f>
        <v>66.681843440206165</v>
      </c>
      <c r="E48" s="84">
        <f t="shared" ref="E48:F48" si="27">E49*10/E47</f>
        <v>61.623861774175509</v>
      </c>
      <c r="F48" s="84">
        <f t="shared" si="27"/>
        <v>64.225364365689344</v>
      </c>
      <c r="G48" s="97">
        <f>G49*10/G47</f>
        <v>64.533093090765831</v>
      </c>
      <c r="H48" s="97">
        <f>H49*10/H47</f>
        <v>66.466898303344038</v>
      </c>
      <c r="I48" s="97">
        <f>I49*10/I47</f>
        <v>63.983398883118582</v>
      </c>
      <c r="J48" s="84">
        <f t="shared" ref="J48" si="28">J49*10/J47</f>
        <v>65.365739140935005</v>
      </c>
      <c r="K48" s="32">
        <f t="shared" si="25"/>
        <v>99.677655676908699</v>
      </c>
      <c r="L48" s="29">
        <f t="shared" si="25"/>
        <v>103.82893418395254</v>
      </c>
      <c r="M48" s="30">
        <f t="shared" si="25"/>
        <v>101.77558319288396</v>
      </c>
      <c r="N48" s="30">
        <f t="shared" si="26"/>
        <v>101.29026211249175</v>
      </c>
    </row>
    <row r="49" spans="1:16" x14ac:dyDescent="0.25">
      <c r="A49" s="27"/>
      <c r="B49" s="36" t="s">
        <v>32</v>
      </c>
      <c r="C49" s="29" t="s">
        <v>139</v>
      </c>
      <c r="D49" s="96">
        <v>114887.4817</v>
      </c>
      <c r="E49" s="25">
        <v>100254.25850000001</v>
      </c>
      <c r="F49" s="25">
        <f>D49+E49</f>
        <v>215141.7402</v>
      </c>
      <c r="G49" s="47">
        <v>199850.6</v>
      </c>
      <c r="H49" s="96">
        <v>115198.7</v>
      </c>
      <c r="I49" s="25">
        <v>88337.4</v>
      </c>
      <c r="J49" s="25">
        <f>H49+I49</f>
        <v>203536.09999999998</v>
      </c>
      <c r="K49" s="32">
        <f t="shared" si="25"/>
        <v>100.27088965254949</v>
      </c>
      <c r="L49" s="29">
        <f t="shared" si="25"/>
        <v>88.113364281677846</v>
      </c>
      <c r="M49" s="30">
        <f t="shared" si="25"/>
        <v>94.605584119003964</v>
      </c>
      <c r="N49" s="30">
        <f t="shared" si="26"/>
        <v>101.84412756328976</v>
      </c>
      <c r="P49" s="65"/>
    </row>
    <row r="50" spans="1:16" x14ac:dyDescent="0.25">
      <c r="A50" s="27"/>
      <c r="B50" s="36" t="s">
        <v>153</v>
      </c>
      <c r="C50" s="29" t="s">
        <v>137</v>
      </c>
      <c r="D50" s="96">
        <v>3011.5</v>
      </c>
      <c r="E50" s="25">
        <v>4109.7999999999993</v>
      </c>
      <c r="F50" s="25">
        <f>D50+E50</f>
        <v>7121.2999999999993</v>
      </c>
      <c r="G50" s="47">
        <v>5555.34</v>
      </c>
      <c r="H50" s="96">
        <v>3232.54</v>
      </c>
      <c r="I50" s="25">
        <v>3503.1</v>
      </c>
      <c r="J50" s="25">
        <f>H50+I50</f>
        <v>6735.6399999999994</v>
      </c>
      <c r="K50" s="32">
        <f t="shared" si="25"/>
        <v>107.33986385522165</v>
      </c>
      <c r="L50" s="29">
        <f t="shared" si="25"/>
        <v>85.237724463477548</v>
      </c>
      <c r="M50" s="30">
        <f t="shared" si="25"/>
        <v>94.584415766784161</v>
      </c>
      <c r="N50" s="30">
        <f t="shared" si="26"/>
        <v>121.2462243535049</v>
      </c>
    </row>
    <row r="51" spans="1:16" x14ac:dyDescent="0.25">
      <c r="A51" s="27"/>
      <c r="B51" s="36" t="s">
        <v>33</v>
      </c>
      <c r="C51" s="29" t="s">
        <v>138</v>
      </c>
      <c r="D51" s="97">
        <f>D52*10/D50</f>
        <v>65.38219292711274</v>
      </c>
      <c r="E51" s="84">
        <f t="shared" ref="E51:I51" si="29">E52*10/E50</f>
        <v>44.097301571852654</v>
      </c>
      <c r="F51" s="84">
        <f t="shared" si="29"/>
        <v>53.098389900720385</v>
      </c>
      <c r="G51" s="84">
        <f t="shared" si="29"/>
        <v>54.411071149560598</v>
      </c>
      <c r="H51" s="84">
        <f t="shared" si="29"/>
        <v>61.216875893260408</v>
      </c>
      <c r="I51" s="84">
        <f t="shared" si="29"/>
        <v>47.704518854728668</v>
      </c>
      <c r="J51" s="84">
        <f t="shared" ref="J51" si="30">J52*10/J50</f>
        <v>54.189312374176772</v>
      </c>
      <c r="K51" s="32">
        <f t="shared" si="25"/>
        <v>93.629279093627559</v>
      </c>
      <c r="L51" s="29">
        <f t="shared" si="25"/>
        <v>108.1801315597472</v>
      </c>
      <c r="M51" s="30">
        <f t="shared" si="25"/>
        <v>102.05453023245359</v>
      </c>
      <c r="N51" s="30">
        <f t="shared" si="26"/>
        <v>99.592438136763988</v>
      </c>
    </row>
    <row r="52" spans="1:16" x14ac:dyDescent="0.25">
      <c r="A52" s="27"/>
      <c r="B52" s="36" t="s">
        <v>34</v>
      </c>
      <c r="C52" s="29" t="s">
        <v>139</v>
      </c>
      <c r="D52" s="96">
        <v>19689.847400000002</v>
      </c>
      <c r="E52" s="25">
        <v>18123.109</v>
      </c>
      <c r="F52" s="25">
        <f>D52+E52</f>
        <v>37812.956400000003</v>
      </c>
      <c r="G52" s="47">
        <v>30227.200000000001</v>
      </c>
      <c r="H52" s="96">
        <v>19788.599999999999</v>
      </c>
      <c r="I52" s="25">
        <v>16711.37</v>
      </c>
      <c r="J52" s="25">
        <f>H52+I52</f>
        <v>36499.97</v>
      </c>
      <c r="K52" s="32">
        <f t="shared" si="25"/>
        <v>100.50154070772533</v>
      </c>
      <c r="L52" s="29">
        <f t="shared" si="25"/>
        <v>92.210282463124841</v>
      </c>
      <c r="M52" s="30">
        <f t="shared" si="25"/>
        <v>96.527681183902345</v>
      </c>
      <c r="N52" s="30">
        <f t="shared" si="26"/>
        <v>120.75207098242642</v>
      </c>
      <c r="P52" s="65"/>
    </row>
    <row r="53" spans="1:16" x14ac:dyDescent="0.25">
      <c r="A53" s="27"/>
      <c r="B53" s="36" t="s">
        <v>35</v>
      </c>
      <c r="C53" s="29"/>
      <c r="D53" s="30"/>
      <c r="E53" s="27"/>
      <c r="F53" s="28"/>
      <c r="G53" s="29"/>
      <c r="H53" s="30"/>
      <c r="I53" s="27"/>
      <c r="J53" s="28"/>
      <c r="K53" s="27"/>
      <c r="L53" s="29"/>
      <c r="M53" s="30"/>
      <c r="N53" s="30"/>
    </row>
    <row r="54" spans="1:16" x14ac:dyDescent="0.25">
      <c r="A54" s="27"/>
      <c r="B54" s="36" t="s">
        <v>36</v>
      </c>
      <c r="C54" s="29" t="s">
        <v>137</v>
      </c>
      <c r="D54" s="27"/>
      <c r="E54" s="25">
        <v>2594</v>
      </c>
      <c r="F54" s="48">
        <f>E54</f>
        <v>2594</v>
      </c>
      <c r="G54" s="112">
        <v>2600</v>
      </c>
      <c r="H54" s="27"/>
      <c r="I54" s="25">
        <v>2443.4</v>
      </c>
      <c r="J54" s="48">
        <f>I54</f>
        <v>2443.4</v>
      </c>
      <c r="K54" s="32"/>
      <c r="L54" s="29">
        <f t="shared" si="25"/>
        <v>94.194294525828838</v>
      </c>
      <c r="M54" s="30">
        <f t="shared" si="25"/>
        <v>94.194294525828838</v>
      </c>
      <c r="N54" s="30">
        <f t="shared" ref="N54:N56" si="31">J54/G54*100</f>
        <v>93.976923076923086</v>
      </c>
    </row>
    <row r="55" spans="1:16" x14ac:dyDescent="0.25">
      <c r="A55" s="27"/>
      <c r="B55" s="36" t="s">
        <v>37</v>
      </c>
      <c r="C55" s="29" t="s">
        <v>138</v>
      </c>
      <c r="D55" s="27"/>
      <c r="E55" s="29">
        <f>E56*10/E54</f>
        <v>621.0899768696994</v>
      </c>
      <c r="F55" s="27">
        <f>E55</f>
        <v>621.0899768696994</v>
      </c>
      <c r="G55" s="126">
        <f>G56*10/G54</f>
        <v>621.19230769230774</v>
      </c>
      <c r="H55" s="27"/>
      <c r="I55" s="126">
        <f>I56*10/I54</f>
        <v>624.85840959318989</v>
      </c>
      <c r="J55" s="27">
        <f>I55</f>
        <v>624.85840959318989</v>
      </c>
      <c r="K55" s="32"/>
      <c r="L55" s="29">
        <f t="shared" si="25"/>
        <v>100.60674505527902</v>
      </c>
      <c r="M55" s="30">
        <f t="shared" si="25"/>
        <v>100.60674505527902</v>
      </c>
      <c r="N55" s="30">
        <f t="shared" si="31"/>
        <v>100.5901718124137</v>
      </c>
    </row>
    <row r="56" spans="1:16" x14ac:dyDescent="0.25">
      <c r="A56" s="27"/>
      <c r="B56" s="36" t="s">
        <v>38</v>
      </c>
      <c r="C56" s="29" t="s">
        <v>139</v>
      </c>
      <c r="D56" s="27"/>
      <c r="E56" s="25">
        <v>161110.74000000002</v>
      </c>
      <c r="F56" s="48">
        <f>E56</f>
        <v>161110.74000000002</v>
      </c>
      <c r="G56" s="112">
        <v>161510</v>
      </c>
      <c r="H56" s="27"/>
      <c r="I56" s="25">
        <v>152677.90380000003</v>
      </c>
      <c r="J56" s="48">
        <f>I56</f>
        <v>152677.90380000003</v>
      </c>
      <c r="K56" s="32"/>
      <c r="L56" s="29">
        <f t="shared" si="25"/>
        <v>94.765813750219266</v>
      </c>
      <c r="M56" s="30">
        <f t="shared" si="25"/>
        <v>94.765813750219266</v>
      </c>
      <c r="N56" s="30">
        <f t="shared" si="31"/>
        <v>94.531548387096791</v>
      </c>
    </row>
    <row r="57" spans="1:16" x14ac:dyDescent="0.25">
      <c r="A57" s="27"/>
      <c r="B57" s="36" t="s">
        <v>39</v>
      </c>
      <c r="C57" s="29"/>
      <c r="D57" s="30"/>
      <c r="E57" s="27"/>
      <c r="F57" s="28"/>
      <c r="G57" s="32"/>
      <c r="H57" s="30"/>
      <c r="I57" s="27"/>
      <c r="J57" s="28"/>
      <c r="K57" s="32"/>
      <c r="L57" s="29"/>
      <c r="M57" s="30"/>
      <c r="N57" s="30"/>
    </row>
    <row r="58" spans="1:16" x14ac:dyDescent="0.25">
      <c r="A58" s="27"/>
      <c r="B58" s="36" t="s">
        <v>40</v>
      </c>
      <c r="C58" s="29" t="s">
        <v>137</v>
      </c>
      <c r="D58" s="98">
        <v>3555.27</v>
      </c>
      <c r="E58" s="27"/>
      <c r="F58" s="33">
        <f>D58</f>
        <v>3555.27</v>
      </c>
      <c r="G58" s="79">
        <v>3600</v>
      </c>
      <c r="H58" s="79">
        <v>3837</v>
      </c>
      <c r="I58" s="27"/>
      <c r="J58" s="33">
        <f>H58</f>
        <v>3837</v>
      </c>
      <c r="K58" s="32">
        <f t="shared" ref="K58:K60" si="32">H58/D58*100</f>
        <v>107.92429266975505</v>
      </c>
      <c r="L58" s="29"/>
      <c r="M58" s="30">
        <f t="shared" si="25"/>
        <v>107.92429266975505</v>
      </c>
      <c r="N58" s="30">
        <f>J58/G58*100</f>
        <v>106.58333333333334</v>
      </c>
    </row>
    <row r="59" spans="1:16" x14ac:dyDescent="0.25">
      <c r="A59" s="27"/>
      <c r="B59" s="36" t="s">
        <v>41</v>
      </c>
      <c r="C59" s="29" t="s">
        <v>138</v>
      </c>
      <c r="D59" s="99">
        <f>D60*10/D58</f>
        <v>4.1695848697848543</v>
      </c>
      <c r="E59" s="27"/>
      <c r="F59" s="27">
        <f>D59</f>
        <v>4.1695848697848543</v>
      </c>
      <c r="G59" s="127">
        <f>G60*10/G58</f>
        <v>3.6</v>
      </c>
      <c r="H59" s="127">
        <f>H60*10/H58</f>
        <v>4.100078186082877</v>
      </c>
      <c r="I59" s="27"/>
      <c r="J59" s="27">
        <f>H59</f>
        <v>4.100078186082877</v>
      </c>
      <c r="K59" s="32">
        <f t="shared" si="32"/>
        <v>98.333007100882824</v>
      </c>
      <c r="L59" s="29"/>
      <c r="M59" s="30">
        <f t="shared" si="25"/>
        <v>98.333007100882824</v>
      </c>
      <c r="N59" s="30">
        <f>H59/G59*100</f>
        <v>113.89106072452435</v>
      </c>
    </row>
    <row r="60" spans="1:16" x14ac:dyDescent="0.25">
      <c r="A60" s="27"/>
      <c r="B60" s="36" t="s">
        <v>42</v>
      </c>
      <c r="C60" s="29" t="s">
        <v>139</v>
      </c>
      <c r="D60" s="79">
        <v>1482.4</v>
      </c>
      <c r="E60" s="27"/>
      <c r="F60" s="33">
        <f>D60</f>
        <v>1482.4</v>
      </c>
      <c r="G60" s="79">
        <v>1296</v>
      </c>
      <c r="H60" s="79">
        <v>1573.2</v>
      </c>
      <c r="I60" s="27"/>
      <c r="J60" s="33">
        <f>H60</f>
        <v>1573.2</v>
      </c>
      <c r="K60" s="32">
        <f t="shared" si="32"/>
        <v>106.12520237452779</v>
      </c>
      <c r="L60" s="29"/>
      <c r="M60" s="30">
        <f t="shared" si="25"/>
        <v>106.12520237452779</v>
      </c>
      <c r="N60" s="30">
        <f>H60/G60*100</f>
        <v>121.3888888888889</v>
      </c>
    </row>
    <row r="61" spans="1:16" ht="16.5" x14ac:dyDescent="0.25">
      <c r="A61" s="27"/>
      <c r="B61" s="36" t="s">
        <v>45</v>
      </c>
      <c r="C61" s="44"/>
      <c r="D61" s="30"/>
      <c r="E61" s="23"/>
      <c r="F61" s="28"/>
      <c r="G61" s="29"/>
      <c r="H61" s="30"/>
      <c r="I61" s="23"/>
      <c r="J61" s="28"/>
      <c r="K61" s="27"/>
      <c r="L61" s="29"/>
      <c r="M61" s="30"/>
      <c r="N61" s="30"/>
    </row>
    <row r="62" spans="1:16" s="6" customFormat="1" x14ac:dyDescent="0.25">
      <c r="A62" s="27"/>
      <c r="B62" s="26" t="s">
        <v>46</v>
      </c>
      <c r="C62" s="27"/>
      <c r="D62" s="30"/>
      <c r="E62" s="23"/>
      <c r="F62" s="27"/>
      <c r="G62" s="30"/>
      <c r="H62" s="30"/>
      <c r="I62" s="23"/>
      <c r="J62" s="27"/>
      <c r="K62" s="27"/>
      <c r="L62" s="29"/>
      <c r="M62" s="30"/>
      <c r="N62" s="30"/>
    </row>
    <row r="63" spans="1:16" s="6" customFormat="1" x14ac:dyDescent="0.25">
      <c r="A63" s="27"/>
      <c r="B63" s="26" t="s">
        <v>47</v>
      </c>
      <c r="C63" s="27" t="s">
        <v>137</v>
      </c>
      <c r="D63" s="98">
        <v>1043.2</v>
      </c>
      <c r="E63" s="27"/>
      <c r="F63" s="25">
        <v>1043.2</v>
      </c>
      <c r="G63" s="128">
        <v>1030</v>
      </c>
      <c r="H63" s="81">
        <v>957.2399999999999</v>
      </c>
      <c r="I63" s="27"/>
      <c r="J63" s="81">
        <v>957.2399999999999</v>
      </c>
      <c r="K63" s="30">
        <f>H63/D63*100</f>
        <v>91.759969325153349</v>
      </c>
      <c r="L63" s="29"/>
      <c r="M63" s="30">
        <f>J63/F63*100</f>
        <v>91.759969325153349</v>
      </c>
      <c r="N63" s="30">
        <f>J63/G63*100</f>
        <v>92.935922330097071</v>
      </c>
    </row>
    <row r="64" spans="1:16" s="6" customFormat="1" x14ac:dyDescent="0.25">
      <c r="A64" s="27"/>
      <c r="B64" s="26" t="s">
        <v>43</v>
      </c>
      <c r="C64" s="27" t="s">
        <v>138</v>
      </c>
      <c r="D64" s="99">
        <f>D65*10/D63</f>
        <v>153.8631134969325</v>
      </c>
      <c r="E64" s="33"/>
      <c r="F64" s="99">
        <f>F65*10/F63</f>
        <v>196.19248466257667</v>
      </c>
      <c r="G64" s="129">
        <f>G65*10/G63</f>
        <v>258.252427184466</v>
      </c>
      <c r="H64" s="129">
        <f>H65*10/H63</f>
        <v>153.30000000000001</v>
      </c>
      <c r="I64" s="33"/>
      <c r="J64" s="129">
        <f>J65*10/J63</f>
        <v>196.62467092892066</v>
      </c>
      <c r="K64" s="30">
        <f>H64/D64*100</f>
        <v>99.634016572176208</v>
      </c>
      <c r="L64" s="29"/>
      <c r="M64" s="30">
        <f>J64/F64*100</f>
        <v>100.22028686118496</v>
      </c>
      <c r="N64" s="30">
        <f>J64/G64*100</f>
        <v>76.136620698040716</v>
      </c>
    </row>
    <row r="65" spans="1:14" s="6" customFormat="1" x14ac:dyDescent="0.25">
      <c r="A65" s="27"/>
      <c r="B65" s="26" t="s">
        <v>44</v>
      </c>
      <c r="C65" s="27" t="s">
        <v>139</v>
      </c>
      <c r="D65" s="98">
        <v>16051</v>
      </c>
      <c r="E65" s="27"/>
      <c r="F65" s="25">
        <v>20466.8</v>
      </c>
      <c r="G65" s="128">
        <v>26600</v>
      </c>
      <c r="H65" s="81">
        <v>14674.4892</v>
      </c>
      <c r="I65" s="27"/>
      <c r="J65" s="25">
        <v>18821.7</v>
      </c>
      <c r="K65" s="30">
        <f>H65/D65*100</f>
        <v>91.424143044047099</v>
      </c>
      <c r="L65" s="29"/>
      <c r="M65" s="30">
        <f>J65/F65*100</f>
        <v>91.96210448140404</v>
      </c>
      <c r="N65" s="30">
        <f>J65/G65*100</f>
        <v>70.758270676691737</v>
      </c>
    </row>
    <row r="66" spans="1:14" s="6" customFormat="1" x14ac:dyDescent="0.25">
      <c r="A66" s="27"/>
      <c r="B66" s="26" t="s">
        <v>48</v>
      </c>
      <c r="C66" s="27"/>
      <c r="D66" s="30"/>
      <c r="E66" s="23"/>
      <c r="F66" s="27"/>
      <c r="G66" s="30"/>
      <c r="H66" s="30"/>
      <c r="I66" s="23"/>
      <c r="J66" s="27"/>
      <c r="K66" s="27"/>
      <c r="L66" s="27"/>
      <c r="M66" s="30"/>
      <c r="N66" s="30"/>
    </row>
    <row r="67" spans="1:14" s="6" customFormat="1" x14ac:dyDescent="0.25">
      <c r="A67" s="27"/>
      <c r="B67" s="26" t="s">
        <v>47</v>
      </c>
      <c r="C67" s="27" t="s">
        <v>137</v>
      </c>
      <c r="D67" s="98">
        <v>952.34</v>
      </c>
      <c r="E67" s="29"/>
      <c r="F67" s="46">
        <v>973.33500000000004</v>
      </c>
      <c r="G67" s="128">
        <v>985</v>
      </c>
      <c r="H67" s="81">
        <v>1053.0999999999999</v>
      </c>
      <c r="I67" s="27"/>
      <c r="J67" s="81">
        <v>1053.0999999999999</v>
      </c>
      <c r="K67" s="32">
        <f>H67/D67*100</f>
        <v>110.58025495096288</v>
      </c>
      <c r="L67" s="27"/>
      <c r="M67" s="30">
        <f t="shared" ref="M67:M69" si="33">J67/F67*100</f>
        <v>108.19502021400646</v>
      </c>
      <c r="N67" s="30">
        <f>J67/G67*100</f>
        <v>106.91370558375635</v>
      </c>
    </row>
    <row r="68" spans="1:14" s="6" customFormat="1" x14ac:dyDescent="0.25">
      <c r="A68" s="27"/>
      <c r="B68" s="26" t="s">
        <v>43</v>
      </c>
      <c r="C68" s="27" t="s">
        <v>138</v>
      </c>
      <c r="D68" s="99">
        <f>D69*10/D67</f>
        <v>244.99653485099859</v>
      </c>
      <c r="E68" s="29"/>
      <c r="F68" s="99">
        <f>F69*10/F67</f>
        <v>349.95351035357817</v>
      </c>
      <c r="G68" s="129">
        <f>G69*10/G67</f>
        <v>402.03045685279187</v>
      </c>
      <c r="H68" s="129">
        <f>H69*10/H67</f>
        <v>239.98860507074355</v>
      </c>
      <c r="I68" s="27"/>
      <c r="J68" s="129">
        <f>J69*10/J67</f>
        <v>373.86098186307095</v>
      </c>
      <c r="K68" s="32">
        <f>H68/D68*100</f>
        <v>97.955918118066137</v>
      </c>
      <c r="L68" s="27"/>
      <c r="M68" s="30">
        <f t="shared" si="33"/>
        <v>106.83161357213923</v>
      </c>
      <c r="N68" s="30">
        <f>J68/G68*100</f>
        <v>92.993198771496182</v>
      </c>
    </row>
    <row r="69" spans="1:14" s="6" customFormat="1" x14ac:dyDescent="0.25">
      <c r="A69" s="27"/>
      <c r="B69" s="26" t="s">
        <v>44</v>
      </c>
      <c r="C69" s="27" t="s">
        <v>139</v>
      </c>
      <c r="D69" s="79">
        <v>23332</v>
      </c>
      <c r="E69" s="29"/>
      <c r="F69" s="46">
        <v>34062.199999999997</v>
      </c>
      <c r="G69" s="128">
        <v>39600</v>
      </c>
      <c r="H69" s="81">
        <v>25273.200000000001</v>
      </c>
      <c r="I69" s="27"/>
      <c r="J69" s="25">
        <v>39371.300000000003</v>
      </c>
      <c r="K69" s="32">
        <f>H69/D69*100</f>
        <v>108.31990399451396</v>
      </c>
      <c r="L69" s="27"/>
      <c r="M69" s="30">
        <f t="shared" si="33"/>
        <v>115.58648589932537</v>
      </c>
      <c r="N69" s="30">
        <f>J69/G69*100</f>
        <v>99.422474747474752</v>
      </c>
    </row>
    <row r="70" spans="1:14" ht="45" x14ac:dyDescent="0.25">
      <c r="A70" s="27" t="s">
        <v>49</v>
      </c>
      <c r="B70" s="49" t="s">
        <v>50</v>
      </c>
      <c r="C70" s="29" t="s">
        <v>137</v>
      </c>
      <c r="D70" s="30">
        <f>D71</f>
        <v>404.85</v>
      </c>
      <c r="E70" s="30">
        <f>E72</f>
        <v>365.95</v>
      </c>
      <c r="F70" s="30">
        <f>F71+F72</f>
        <v>770.8</v>
      </c>
      <c r="G70" s="85">
        <v>1300</v>
      </c>
      <c r="H70" s="30">
        <f>H71</f>
        <v>908.03</v>
      </c>
      <c r="I70" s="30">
        <f>I72</f>
        <v>597.70000000000005</v>
      </c>
      <c r="J70" s="30">
        <f>J71+J72</f>
        <v>1505.73</v>
      </c>
      <c r="K70" s="32">
        <f>H70/D70*100</f>
        <v>224.28800790416204</v>
      </c>
      <c r="L70" s="29">
        <f t="shared" ref="L70" si="34">I70/E70*100</f>
        <v>163.32832354146743</v>
      </c>
      <c r="M70" s="30">
        <f>J70/F70*100</f>
        <v>195.34639335755062</v>
      </c>
      <c r="N70" s="30">
        <f>J70/1300*100</f>
        <v>115.82538461538461</v>
      </c>
    </row>
    <row r="71" spans="1:14" x14ac:dyDescent="0.25">
      <c r="A71" s="27"/>
      <c r="B71" s="50" t="s">
        <v>51</v>
      </c>
      <c r="C71" s="29" t="s">
        <v>137</v>
      </c>
      <c r="D71" s="27">
        <v>404.85</v>
      </c>
      <c r="E71" s="27"/>
      <c r="F71" s="27">
        <f>D71</f>
        <v>404.85</v>
      </c>
      <c r="G71" s="125">
        <v>674.5</v>
      </c>
      <c r="H71" s="27">
        <v>908.03</v>
      </c>
      <c r="I71" s="27"/>
      <c r="J71" s="27">
        <f>H71</f>
        <v>908.03</v>
      </c>
      <c r="K71" s="32">
        <f>H71/D71*100</f>
        <v>224.28800790416204</v>
      </c>
      <c r="L71" s="29"/>
      <c r="M71" s="30">
        <f>J71/F71*100</f>
        <v>224.28800790416204</v>
      </c>
      <c r="N71" s="30">
        <f>J71/G71*100</f>
        <v>134.62268346923648</v>
      </c>
    </row>
    <row r="72" spans="1:14" x14ac:dyDescent="0.25">
      <c r="A72" s="27"/>
      <c r="B72" s="31" t="s">
        <v>52</v>
      </c>
      <c r="C72" s="29" t="s">
        <v>137</v>
      </c>
      <c r="D72" s="30"/>
      <c r="E72" s="27">
        <v>365.95</v>
      </c>
      <c r="F72" s="28">
        <f>E72</f>
        <v>365.95</v>
      </c>
      <c r="G72" s="137">
        <v>597.70000000000005</v>
      </c>
      <c r="H72" s="30"/>
      <c r="I72" s="27">
        <v>597.70000000000005</v>
      </c>
      <c r="J72" s="28">
        <f>I72</f>
        <v>597.70000000000005</v>
      </c>
      <c r="K72" s="32"/>
      <c r="L72" s="29">
        <f t="shared" ref="L72" si="35">I72/E72*100</f>
        <v>163.32832354146743</v>
      </c>
      <c r="M72" s="30">
        <f>J72/F72*100</f>
        <v>163.32832354146743</v>
      </c>
      <c r="N72" s="30">
        <f t="shared" ref="N72:N84" si="36">J72/G72*100</f>
        <v>100</v>
      </c>
    </row>
    <row r="73" spans="1:14" ht="16.5" x14ac:dyDescent="0.25">
      <c r="A73" s="27" t="s">
        <v>53</v>
      </c>
      <c r="B73" s="26" t="s">
        <v>170</v>
      </c>
      <c r="C73" s="44"/>
      <c r="D73" s="30"/>
      <c r="E73" s="23"/>
      <c r="F73" s="28"/>
      <c r="G73" s="28"/>
      <c r="H73" s="30"/>
      <c r="I73" s="23"/>
      <c r="J73" s="28"/>
      <c r="K73" s="27"/>
      <c r="L73" s="29"/>
      <c r="M73" s="30"/>
      <c r="N73" s="30"/>
    </row>
    <row r="74" spans="1:14" ht="18" x14ac:dyDescent="0.25">
      <c r="A74" s="27"/>
      <c r="B74" s="37" t="s">
        <v>54</v>
      </c>
      <c r="C74" s="29" t="s">
        <v>158</v>
      </c>
      <c r="D74" s="130">
        <f>D75+D78</f>
        <v>515.19600000000003</v>
      </c>
      <c r="E74" s="27"/>
      <c r="F74" s="86">
        <f>F75+F78</f>
        <v>512.68100000000004</v>
      </c>
      <c r="G74" s="131">
        <f>G75+G78</f>
        <v>595</v>
      </c>
      <c r="H74" s="130">
        <f>H75+H78</f>
        <v>526.14100000000008</v>
      </c>
      <c r="I74" s="27"/>
      <c r="J74" s="130">
        <f>J75+J78</f>
        <v>518.28700000000003</v>
      </c>
      <c r="K74" s="30">
        <f t="shared" ref="K74:M82" si="37">H74/D74*100</f>
        <v>102.12443419591767</v>
      </c>
      <c r="L74" s="27"/>
      <c r="M74" s="30">
        <f>J74/F74*100</f>
        <v>101.09346747782735</v>
      </c>
      <c r="N74" s="30">
        <f t="shared" si="36"/>
        <v>87.107058823529414</v>
      </c>
    </row>
    <row r="75" spans="1:14" ht="30" x14ac:dyDescent="0.25">
      <c r="A75" s="27"/>
      <c r="B75" s="51" t="s">
        <v>55</v>
      </c>
      <c r="C75" s="29" t="s">
        <v>134</v>
      </c>
      <c r="D75" s="130">
        <f>D76+D77</f>
        <v>352.54200000000003</v>
      </c>
      <c r="E75" s="27"/>
      <c r="F75" s="86">
        <f>F76+F77</f>
        <v>352.66300000000001</v>
      </c>
      <c r="G75" s="131">
        <f>G76+G77</f>
        <v>380</v>
      </c>
      <c r="H75" s="130">
        <f>H76+H77</f>
        <v>334.62200000000001</v>
      </c>
      <c r="I75" s="27"/>
      <c r="J75" s="130">
        <f>J76+J77</f>
        <v>322.06</v>
      </c>
      <c r="K75" s="30">
        <f t="shared" si="37"/>
        <v>94.916917700586026</v>
      </c>
      <c r="L75" s="27"/>
      <c r="M75" s="30">
        <f t="shared" si="37"/>
        <v>91.322310534419543</v>
      </c>
      <c r="N75" s="30">
        <f t="shared" si="36"/>
        <v>84.752631578947373</v>
      </c>
    </row>
    <row r="76" spans="1:14" x14ac:dyDescent="0.25">
      <c r="A76" s="27"/>
      <c r="B76" s="37" t="s">
        <v>56</v>
      </c>
      <c r="C76" s="29" t="s">
        <v>134</v>
      </c>
      <c r="D76" s="132">
        <v>124.79900000000001</v>
      </c>
      <c r="E76" s="27"/>
      <c r="F76" s="89">
        <v>125.18300000000001</v>
      </c>
      <c r="G76" s="131">
        <v>126</v>
      </c>
      <c r="H76" s="132">
        <v>124.163</v>
      </c>
      <c r="I76" s="27"/>
      <c r="J76" s="89">
        <v>124.276</v>
      </c>
      <c r="K76" s="30">
        <f t="shared" si="37"/>
        <v>99.490380531895283</v>
      </c>
      <c r="L76" s="27"/>
      <c r="M76" s="30">
        <f t="shared" si="37"/>
        <v>99.275460725497865</v>
      </c>
      <c r="N76" s="30">
        <f t="shared" si="36"/>
        <v>98.631746031746019</v>
      </c>
    </row>
    <row r="77" spans="1:14" x14ac:dyDescent="0.25">
      <c r="A77" s="27"/>
      <c r="B77" s="37" t="s">
        <v>57</v>
      </c>
      <c r="C77" s="29" t="s">
        <v>134</v>
      </c>
      <c r="D77" s="132">
        <v>227.74299999999999</v>
      </c>
      <c r="E77" s="27"/>
      <c r="F77" s="89">
        <v>227.48</v>
      </c>
      <c r="G77" s="131">
        <v>254</v>
      </c>
      <c r="H77" s="132">
        <v>210.459</v>
      </c>
      <c r="I77" s="27"/>
      <c r="J77" s="89">
        <v>197.78399999999999</v>
      </c>
      <c r="K77" s="30">
        <f t="shared" si="37"/>
        <v>92.410743689158394</v>
      </c>
      <c r="L77" s="27"/>
      <c r="M77" s="30">
        <f t="shared" si="37"/>
        <v>86.945665553015644</v>
      </c>
      <c r="N77" s="30">
        <f t="shared" si="36"/>
        <v>77.867716535433061</v>
      </c>
    </row>
    <row r="78" spans="1:14" x14ac:dyDescent="0.25">
      <c r="A78" s="27"/>
      <c r="B78" s="36" t="s">
        <v>58</v>
      </c>
      <c r="C78" s="29" t="s">
        <v>134</v>
      </c>
      <c r="D78" s="133">
        <v>162.654</v>
      </c>
      <c r="E78" s="27"/>
      <c r="F78" s="89">
        <v>160.018</v>
      </c>
      <c r="G78" s="131">
        <v>215</v>
      </c>
      <c r="H78" s="133">
        <v>191.51900000000001</v>
      </c>
      <c r="I78" s="27"/>
      <c r="J78" s="89">
        <v>196.227</v>
      </c>
      <c r="K78" s="30">
        <f t="shared" si="37"/>
        <v>117.74625892999866</v>
      </c>
      <c r="L78" s="27"/>
      <c r="M78" s="30">
        <f t="shared" si="37"/>
        <v>122.62807934107414</v>
      </c>
      <c r="N78" s="30">
        <f t="shared" si="36"/>
        <v>91.26837209302326</v>
      </c>
    </row>
    <row r="79" spans="1:14" x14ac:dyDescent="0.25">
      <c r="A79" s="27"/>
      <c r="B79" s="36" t="s">
        <v>59</v>
      </c>
      <c r="C79" s="29" t="s">
        <v>140</v>
      </c>
      <c r="D79" s="133">
        <v>2.246</v>
      </c>
      <c r="E79" s="27"/>
      <c r="F79" s="89">
        <v>2.544</v>
      </c>
      <c r="G79" s="131">
        <v>2.6</v>
      </c>
      <c r="H79" s="133">
        <v>1.986</v>
      </c>
      <c r="I79" s="27"/>
      <c r="J79" s="89">
        <v>2.2210000000000001</v>
      </c>
      <c r="K79" s="30">
        <f>H79/D79*100</f>
        <v>88.423864648263589</v>
      </c>
      <c r="L79" s="27"/>
      <c r="M79" s="30">
        <f t="shared" si="37"/>
        <v>87.303459119496864</v>
      </c>
      <c r="N79" s="30">
        <f t="shared" si="36"/>
        <v>85.42307692307692</v>
      </c>
    </row>
    <row r="80" spans="1:14" x14ac:dyDescent="0.25">
      <c r="A80" s="27"/>
      <c r="B80" s="36" t="s">
        <v>60</v>
      </c>
      <c r="C80" s="29" t="s">
        <v>139</v>
      </c>
      <c r="D80" s="113">
        <f>D81+D82</f>
        <v>20729.52</v>
      </c>
      <c r="E80" s="25">
        <f>F80-D80</f>
        <v>10151.879999999997</v>
      </c>
      <c r="F80" s="33">
        <f>F81+F82</f>
        <v>30881.399999999998</v>
      </c>
      <c r="G80" s="113">
        <f>G81+G82</f>
        <v>49600</v>
      </c>
      <c r="H80" s="113">
        <f>H81+H82</f>
        <v>23990.020000000004</v>
      </c>
      <c r="I80" s="25">
        <f>J80-H80</f>
        <v>11159.099999999999</v>
      </c>
      <c r="J80" s="113">
        <f>J81+J82</f>
        <v>35149.120000000003</v>
      </c>
      <c r="K80" s="30">
        <f>H80/D80*100</f>
        <v>115.72877712556782</v>
      </c>
      <c r="L80" s="27">
        <f>I80/E80*100</f>
        <v>109.92151207461083</v>
      </c>
      <c r="M80" s="30">
        <f t="shared" si="37"/>
        <v>113.81971024629713</v>
      </c>
      <c r="N80" s="30">
        <f t="shared" si="36"/>
        <v>70.86516129032259</v>
      </c>
    </row>
    <row r="81" spans="1:17" x14ac:dyDescent="0.25">
      <c r="A81" s="27"/>
      <c r="B81" s="36" t="s">
        <v>61</v>
      </c>
      <c r="C81" s="29" t="s">
        <v>134</v>
      </c>
      <c r="D81" s="63">
        <v>16189.05</v>
      </c>
      <c r="E81" s="25">
        <f t="shared" ref="E81:E82" si="38">F81-D81</f>
        <v>7927.41</v>
      </c>
      <c r="F81" s="25">
        <v>24116.46</v>
      </c>
      <c r="G81" s="112">
        <v>41000</v>
      </c>
      <c r="H81" s="63">
        <v>19795.370000000003</v>
      </c>
      <c r="I81" s="25">
        <f t="shared" ref="I81:I82" si="39">J81-H81</f>
        <v>9028.8599999999969</v>
      </c>
      <c r="J81" s="25">
        <v>28824.23</v>
      </c>
      <c r="K81" s="30">
        <f>H81/D81*100</f>
        <v>122.27629169098869</v>
      </c>
      <c r="L81" s="27">
        <f>I81/E81*100</f>
        <v>113.89419747433269</v>
      </c>
      <c r="M81" s="30">
        <f t="shared" si="37"/>
        <v>119.52098276446874</v>
      </c>
      <c r="N81" s="30">
        <f t="shared" si="36"/>
        <v>70.302999999999997</v>
      </c>
    </row>
    <row r="82" spans="1:17" x14ac:dyDescent="0.25">
      <c r="A82" s="27"/>
      <c r="B82" s="36" t="s">
        <v>62</v>
      </c>
      <c r="C82" s="29" t="s">
        <v>134</v>
      </c>
      <c r="D82" s="63">
        <v>4540.47</v>
      </c>
      <c r="E82" s="25">
        <f t="shared" si="38"/>
        <v>2224.4699999999993</v>
      </c>
      <c r="F82" s="25">
        <v>6764.94</v>
      </c>
      <c r="G82" s="112">
        <v>8600</v>
      </c>
      <c r="H82" s="63">
        <v>4194.6499999999996</v>
      </c>
      <c r="I82" s="25">
        <f t="shared" si="39"/>
        <v>2130.2400000000007</v>
      </c>
      <c r="J82" s="25">
        <v>6324.89</v>
      </c>
      <c r="K82" s="30">
        <f>H82/D82*100</f>
        <v>92.383607864384061</v>
      </c>
      <c r="L82" s="27">
        <f>I82/E82*100</f>
        <v>95.763934779970114</v>
      </c>
      <c r="M82" s="30">
        <f t="shared" si="37"/>
        <v>93.495138168261661</v>
      </c>
      <c r="N82" s="30">
        <f t="shared" si="36"/>
        <v>73.545232558139546</v>
      </c>
    </row>
    <row r="83" spans="1:17" s="10" customFormat="1" ht="17.25" x14ac:dyDescent="0.25">
      <c r="A83" s="23" t="s">
        <v>63</v>
      </c>
      <c r="B83" s="35" t="s">
        <v>64</v>
      </c>
      <c r="C83" s="40"/>
      <c r="D83" s="24"/>
      <c r="E83" s="23"/>
      <c r="F83" s="42"/>
      <c r="G83" s="42"/>
      <c r="H83" s="24"/>
      <c r="I83" s="23"/>
      <c r="J83" s="42"/>
      <c r="K83" s="27"/>
      <c r="L83" s="29"/>
      <c r="M83" s="30"/>
      <c r="N83" s="30"/>
    </row>
    <row r="84" spans="1:17" s="6" customFormat="1" x14ac:dyDescent="0.25">
      <c r="A84" s="27"/>
      <c r="B84" s="35" t="s">
        <v>65</v>
      </c>
      <c r="C84" s="23" t="s">
        <v>133</v>
      </c>
      <c r="D84" s="24">
        <v>43.414000000000001</v>
      </c>
      <c r="E84" s="23">
        <f>F84-D84</f>
        <v>32.242000000000004</v>
      </c>
      <c r="F84" s="184">
        <v>75.656000000000006</v>
      </c>
      <c r="G84" s="23">
        <v>90</v>
      </c>
      <c r="H84" s="24">
        <v>40.247999999999998</v>
      </c>
      <c r="I84" s="23">
        <f>J84-H84</f>
        <v>32.881999999999998</v>
      </c>
      <c r="J84" s="184">
        <v>73.13</v>
      </c>
      <c r="K84" s="24">
        <f>H84/D84*100</f>
        <v>92.707421569079088</v>
      </c>
      <c r="L84" s="23">
        <f>I84/E84*100</f>
        <v>101.98498852428509</v>
      </c>
      <c r="M84" s="24">
        <f>J84/F84*100</f>
        <v>96.661203341440199</v>
      </c>
      <c r="N84" s="24">
        <f t="shared" si="36"/>
        <v>81.255555555555546</v>
      </c>
    </row>
    <row r="85" spans="1:17" x14ac:dyDescent="0.25">
      <c r="A85" s="27"/>
      <c r="B85" s="36" t="s">
        <v>66</v>
      </c>
      <c r="C85" s="29" t="s">
        <v>137</v>
      </c>
      <c r="D85" s="77"/>
      <c r="E85" s="27"/>
      <c r="F85" s="48"/>
      <c r="G85" s="79">
        <v>275</v>
      </c>
      <c r="H85" s="77"/>
      <c r="I85" s="25">
        <v>200</v>
      </c>
      <c r="J85" s="48">
        <f>I85</f>
        <v>200</v>
      </c>
      <c r="K85" s="30"/>
      <c r="L85" s="29"/>
      <c r="M85" s="30"/>
      <c r="N85" s="30"/>
    </row>
    <row r="86" spans="1:17" x14ac:dyDescent="0.25">
      <c r="A86" s="27"/>
      <c r="B86" s="36" t="s">
        <v>67</v>
      </c>
      <c r="C86" s="29" t="s">
        <v>134</v>
      </c>
      <c r="D86" s="33">
        <v>70238</v>
      </c>
      <c r="E86" s="30"/>
      <c r="F86" s="33">
        <f>D86</f>
        <v>70238</v>
      </c>
      <c r="G86" s="87">
        <v>80000</v>
      </c>
      <c r="H86" s="33">
        <v>71381.210000000006</v>
      </c>
      <c r="I86" s="30"/>
      <c r="J86" s="33">
        <f>H86</f>
        <v>71381.210000000006</v>
      </c>
      <c r="K86" s="30">
        <f>H86/D86*100</f>
        <v>101.62762322389591</v>
      </c>
      <c r="L86" s="29"/>
      <c r="M86" s="30">
        <f>J86/F86*100</f>
        <v>101.62762322389591</v>
      </c>
      <c r="N86" s="30">
        <f>J86/G86*100</f>
        <v>89.226512500000013</v>
      </c>
    </row>
    <row r="87" spans="1:17" x14ac:dyDescent="0.25">
      <c r="A87" s="27"/>
      <c r="B87" s="36" t="s">
        <v>68</v>
      </c>
      <c r="C87" s="29" t="s">
        <v>134</v>
      </c>
      <c r="D87" s="33">
        <v>2937</v>
      </c>
      <c r="E87" s="30"/>
      <c r="F87" s="33">
        <f>D87</f>
        <v>2937</v>
      </c>
      <c r="G87" s="88">
        <v>1670</v>
      </c>
      <c r="H87" s="33">
        <v>1970</v>
      </c>
      <c r="I87" s="30"/>
      <c r="J87" s="33">
        <f>H87</f>
        <v>1970</v>
      </c>
      <c r="K87" s="30">
        <f>H87/D87*100</f>
        <v>67.075246850527748</v>
      </c>
      <c r="L87" s="29"/>
      <c r="M87" s="30">
        <f>J87/F87*100</f>
        <v>67.075246850527748</v>
      </c>
      <c r="N87" s="30">
        <f>J87/G87*100</f>
        <v>117.96407185628743</v>
      </c>
    </row>
    <row r="88" spans="1:17" s="10" customFormat="1" ht="17.25" x14ac:dyDescent="0.25">
      <c r="A88" s="23" t="s">
        <v>69</v>
      </c>
      <c r="B88" s="35" t="s">
        <v>70</v>
      </c>
      <c r="C88" s="40"/>
      <c r="D88" s="24"/>
      <c r="E88" s="23"/>
      <c r="F88" s="42"/>
      <c r="G88" s="42"/>
      <c r="H88" s="24"/>
      <c r="I88" s="23"/>
      <c r="J88" s="42"/>
      <c r="K88" s="27"/>
      <c r="L88" s="29"/>
      <c r="M88" s="30"/>
      <c r="N88" s="30"/>
    </row>
    <row r="89" spans="1:17" s="6" customFormat="1" x14ac:dyDescent="0.25">
      <c r="A89" s="27"/>
      <c r="B89" s="35" t="s">
        <v>205</v>
      </c>
      <c r="C89" s="23" t="s">
        <v>133</v>
      </c>
      <c r="D89" s="185">
        <f>D90+D91</f>
        <v>3193.1080000000002</v>
      </c>
      <c r="E89" s="24">
        <f>F89-D89</f>
        <v>3461.8679999999995</v>
      </c>
      <c r="F89" s="185">
        <f>F90+F91</f>
        <v>6654.9759999999997</v>
      </c>
      <c r="G89" s="185">
        <f>G90+G91</f>
        <v>7995.4673200000007</v>
      </c>
      <c r="H89" s="185">
        <f>H90+H91</f>
        <v>3322.375</v>
      </c>
      <c r="I89" s="24">
        <f>J89-H89</f>
        <v>3649.7200000000003</v>
      </c>
      <c r="J89" s="185">
        <f>J90+J91</f>
        <v>6972.0950000000003</v>
      </c>
      <c r="K89" s="186">
        <f t="shared" ref="K89:K97" si="40">H89/D89*100</f>
        <v>104.04831280370097</v>
      </c>
      <c r="L89" s="178">
        <f t="shared" ref="L89:M151" si="41">I89/E89*100</f>
        <v>105.42631896998964</v>
      </c>
      <c r="M89" s="186">
        <f>J89/F89*100</f>
        <v>104.76514115152331</v>
      </c>
      <c r="N89" s="24">
        <f t="shared" ref="N89:N155" si="42">J89/G89*100</f>
        <v>87.200594048579006</v>
      </c>
      <c r="P89" s="164"/>
      <c r="Q89" s="109"/>
    </row>
    <row r="90" spans="1:17" x14ac:dyDescent="0.25">
      <c r="A90" s="27"/>
      <c r="B90" s="26" t="s">
        <v>71</v>
      </c>
      <c r="C90" s="27" t="s">
        <v>134</v>
      </c>
      <c r="D90" s="187">
        <v>2097.0070000000001</v>
      </c>
      <c r="E90" s="30">
        <f t="shared" ref="E90:E92" si="43">F90-D90</f>
        <v>2724.8933453379373</v>
      </c>
      <c r="F90" s="188">
        <v>4821.9003453379373</v>
      </c>
      <c r="G90" s="189">
        <v>5290.9728700000005</v>
      </c>
      <c r="H90" s="187">
        <v>2175.3409999999999</v>
      </c>
      <c r="I90" s="30">
        <f t="shared" ref="I90:I92" si="44">J90-H90</f>
        <v>2711.6550000000002</v>
      </c>
      <c r="J90" s="188">
        <v>4886.9960000000001</v>
      </c>
      <c r="K90" s="30">
        <f t="shared" si="40"/>
        <v>103.73551447372374</v>
      </c>
      <c r="L90" s="27">
        <f t="shared" si="41"/>
        <v>99.514170146857793</v>
      </c>
      <c r="M90" s="30">
        <f t="shared" si="41"/>
        <v>101.35000000000001</v>
      </c>
      <c r="N90" s="30">
        <f t="shared" si="42"/>
        <v>92.364790371718527</v>
      </c>
      <c r="O90" s="11"/>
      <c r="P90" s="11"/>
      <c r="Q90" s="11"/>
    </row>
    <row r="91" spans="1:17" x14ac:dyDescent="0.25">
      <c r="A91" s="27"/>
      <c r="B91" s="26" t="s">
        <v>169</v>
      </c>
      <c r="C91" s="27" t="s">
        <v>134</v>
      </c>
      <c r="D91" s="187">
        <v>1096.1010000000001</v>
      </c>
      <c r="E91" s="30">
        <f t="shared" si="43"/>
        <v>736.97465466206222</v>
      </c>
      <c r="F91" s="188">
        <v>1833.0756546620623</v>
      </c>
      <c r="G91" s="189">
        <v>2704.4944500000001</v>
      </c>
      <c r="H91" s="187">
        <v>1147.0340000000001</v>
      </c>
      <c r="I91" s="30">
        <f t="shared" si="44"/>
        <v>938.06500000000005</v>
      </c>
      <c r="J91" s="188">
        <v>2085.0990000000002</v>
      </c>
      <c r="K91" s="30">
        <f t="shared" si="40"/>
        <v>104.64674332018673</v>
      </c>
      <c r="L91" s="27">
        <f t="shared" si="41"/>
        <v>127.28592415842948</v>
      </c>
      <c r="M91" s="30">
        <f t="shared" si="41"/>
        <v>113.74866032926501</v>
      </c>
      <c r="N91" s="30">
        <f t="shared" si="42"/>
        <v>77.097551448108902</v>
      </c>
      <c r="O91" s="11"/>
      <c r="P91" s="11"/>
      <c r="Q91" s="11"/>
    </row>
    <row r="92" spans="1:17" x14ac:dyDescent="0.25">
      <c r="A92" s="27"/>
      <c r="B92" s="26" t="s">
        <v>72</v>
      </c>
      <c r="C92" s="27" t="s">
        <v>134</v>
      </c>
      <c r="D92" s="187">
        <v>636.02</v>
      </c>
      <c r="E92" s="30">
        <f t="shared" si="43"/>
        <v>434.573533279294</v>
      </c>
      <c r="F92" s="188">
        <v>1070.593533279294</v>
      </c>
      <c r="G92" s="189">
        <v>1473.6</v>
      </c>
      <c r="H92" s="187">
        <v>679.04899999999998</v>
      </c>
      <c r="I92" s="30">
        <f t="shared" si="44"/>
        <v>509.63100000000009</v>
      </c>
      <c r="J92" s="188">
        <v>1188.68</v>
      </c>
      <c r="K92" s="30">
        <f t="shared" si="40"/>
        <v>106.76535329077701</v>
      </c>
      <c r="L92" s="27">
        <f t="shared" si="41"/>
        <v>117.27152276263169</v>
      </c>
      <c r="M92" s="30">
        <f t="shared" si="41"/>
        <v>111.03</v>
      </c>
      <c r="N92" s="30">
        <f t="shared" si="42"/>
        <v>80.665038002171556</v>
      </c>
      <c r="P92" s="11"/>
      <c r="Q92" s="11"/>
    </row>
    <row r="93" spans="1:17" x14ac:dyDescent="0.25">
      <c r="A93" s="27" t="s">
        <v>7</v>
      </c>
      <c r="B93" s="36" t="s">
        <v>227</v>
      </c>
      <c r="C93" s="27" t="s">
        <v>139</v>
      </c>
      <c r="D93" s="83">
        <v>56244.28</v>
      </c>
      <c r="E93" s="25">
        <f>F93-D93</f>
        <v>60194.420000000013</v>
      </c>
      <c r="F93" s="25">
        <v>116438.70000000001</v>
      </c>
      <c r="G93" s="134">
        <v>127000</v>
      </c>
      <c r="H93" s="83">
        <v>58069.200000000004</v>
      </c>
      <c r="I93" s="25">
        <f>J93-H93</f>
        <v>57847.799999999996</v>
      </c>
      <c r="J93" s="25">
        <v>115917</v>
      </c>
      <c r="K93" s="32">
        <f t="shared" si="40"/>
        <v>103.24463216526196</v>
      </c>
      <c r="L93" s="29">
        <f t="shared" si="41"/>
        <v>96.101598786066859</v>
      </c>
      <c r="M93" s="30">
        <f t="shared" si="41"/>
        <v>99.551953087762044</v>
      </c>
      <c r="N93" s="30">
        <f t="shared" si="42"/>
        <v>91.27322834645669</v>
      </c>
    </row>
    <row r="94" spans="1:17" x14ac:dyDescent="0.25">
      <c r="A94" s="27" t="s">
        <v>11</v>
      </c>
      <c r="B94" s="36" t="s">
        <v>226</v>
      </c>
      <c r="C94" s="29" t="s">
        <v>139</v>
      </c>
      <c r="D94" s="83">
        <v>4963.6500000000005</v>
      </c>
      <c r="E94" s="25">
        <f>F94-D94</f>
        <v>3185.4499999999989</v>
      </c>
      <c r="F94" s="25">
        <v>8149.0999999999995</v>
      </c>
      <c r="G94" s="128">
        <v>10000</v>
      </c>
      <c r="H94" s="83">
        <v>5012.6400000000003</v>
      </c>
      <c r="I94" s="25">
        <f>J94-H94</f>
        <v>4104.96</v>
      </c>
      <c r="J94" s="25">
        <v>9117.6</v>
      </c>
      <c r="K94" s="32">
        <f t="shared" si="40"/>
        <v>100.98697531050738</v>
      </c>
      <c r="L94" s="29">
        <f t="shared" si="41"/>
        <v>128.86593730870055</v>
      </c>
      <c r="M94" s="30">
        <f t="shared" si="41"/>
        <v>111.8847480089826</v>
      </c>
      <c r="N94" s="30">
        <f t="shared" si="42"/>
        <v>91.176000000000002</v>
      </c>
    </row>
    <row r="95" spans="1:17" x14ac:dyDescent="0.25">
      <c r="A95" s="27"/>
      <c r="B95" s="36" t="s">
        <v>73</v>
      </c>
      <c r="C95" s="29" t="s">
        <v>134</v>
      </c>
      <c r="D95" s="83">
        <v>1558.54</v>
      </c>
      <c r="E95" s="25">
        <f>F95-D95</f>
        <v>1774.46</v>
      </c>
      <c r="F95" s="25">
        <v>3333</v>
      </c>
      <c r="G95" s="128">
        <v>4500</v>
      </c>
      <c r="H95" s="83">
        <v>1488</v>
      </c>
      <c r="I95" s="25">
        <f>J95-H95</f>
        <v>1683.9</v>
      </c>
      <c r="J95" s="25">
        <v>3171.9</v>
      </c>
      <c r="K95" s="32">
        <f t="shared" si="40"/>
        <v>95.473969227610453</v>
      </c>
      <c r="L95" s="29">
        <f t="shared" si="41"/>
        <v>94.89647554749051</v>
      </c>
      <c r="M95" s="30">
        <f t="shared" si="41"/>
        <v>95.166516651665162</v>
      </c>
      <c r="N95" s="30">
        <f t="shared" si="42"/>
        <v>70.486666666666665</v>
      </c>
    </row>
    <row r="96" spans="1:17" x14ac:dyDescent="0.25">
      <c r="A96" s="27" t="s">
        <v>74</v>
      </c>
      <c r="B96" s="36" t="s">
        <v>228</v>
      </c>
      <c r="C96" s="29" t="s">
        <v>140</v>
      </c>
      <c r="D96" s="83">
        <v>18932.920000000002</v>
      </c>
      <c r="E96" s="25">
        <f>F96-D96</f>
        <v>12318.98</v>
      </c>
      <c r="F96" s="25">
        <v>31251.9</v>
      </c>
      <c r="G96" s="134">
        <v>44500</v>
      </c>
      <c r="H96" s="83">
        <v>20232.010000000002</v>
      </c>
      <c r="I96" s="25">
        <f>J96-H96</f>
        <v>13719.089999999997</v>
      </c>
      <c r="J96" s="25">
        <v>33951.1</v>
      </c>
      <c r="K96" s="32">
        <f t="shared" si="40"/>
        <v>106.86154063926747</v>
      </c>
      <c r="L96" s="29">
        <f t="shared" si="41"/>
        <v>111.36547019314908</v>
      </c>
      <c r="M96" s="30">
        <f t="shared" si="41"/>
        <v>108.63691487557557</v>
      </c>
      <c r="N96" s="30">
        <f t="shared" si="42"/>
        <v>76.294606741573034</v>
      </c>
    </row>
    <row r="97" spans="1:17" x14ac:dyDescent="0.25">
      <c r="A97" s="27"/>
      <c r="B97" s="36" t="s">
        <v>75</v>
      </c>
      <c r="C97" s="29" t="s">
        <v>134</v>
      </c>
      <c r="D97" s="83">
        <v>18648.420000000002</v>
      </c>
      <c r="E97" s="25">
        <f>F97-D97</f>
        <v>12003.079999999998</v>
      </c>
      <c r="F97" s="25">
        <v>30651.5</v>
      </c>
      <c r="G97" s="101">
        <v>44000</v>
      </c>
      <c r="H97" s="83">
        <v>19900.010000000002</v>
      </c>
      <c r="I97" s="25">
        <f>J97-H97</f>
        <v>13151.089999999997</v>
      </c>
      <c r="J97" s="25">
        <v>33051.1</v>
      </c>
      <c r="K97" s="32">
        <f t="shared" si="40"/>
        <v>106.71150692659216</v>
      </c>
      <c r="L97" s="29">
        <f t="shared" si="41"/>
        <v>109.56429516424117</v>
      </c>
      <c r="M97" s="30">
        <f t="shared" si="41"/>
        <v>107.82865438885536</v>
      </c>
      <c r="N97" s="30">
        <f t="shared" si="42"/>
        <v>75.116136363636372</v>
      </c>
    </row>
    <row r="98" spans="1:17" s="10" customFormat="1" ht="17.25" x14ac:dyDescent="0.25">
      <c r="A98" s="22">
        <v>2</v>
      </c>
      <c r="B98" s="35" t="s">
        <v>174</v>
      </c>
      <c r="C98" s="40"/>
      <c r="D98" s="24"/>
      <c r="E98" s="23"/>
      <c r="F98" s="42"/>
      <c r="G98" s="42"/>
      <c r="H98" s="24"/>
      <c r="I98" s="23"/>
      <c r="J98" s="42"/>
      <c r="K98" s="27"/>
      <c r="L98" s="29"/>
      <c r="M98" s="30"/>
      <c r="N98" s="30"/>
    </row>
    <row r="99" spans="1:17" s="6" customFormat="1" x14ac:dyDescent="0.25">
      <c r="A99" s="23" t="s">
        <v>76</v>
      </c>
      <c r="B99" s="35" t="s">
        <v>77</v>
      </c>
      <c r="C99" s="23" t="s">
        <v>133</v>
      </c>
      <c r="D99" s="82">
        <f>D100+D101</f>
        <v>10451.562</v>
      </c>
      <c r="E99" s="22">
        <f>F99-D99</f>
        <v>6199.8429500000002</v>
      </c>
      <c r="F99" s="82">
        <f>F100+F101</f>
        <v>16651.40495</v>
      </c>
      <c r="G99" s="82">
        <f>G100+G101</f>
        <v>28084.219512000003</v>
      </c>
      <c r="H99" s="82">
        <f>H100+H101</f>
        <v>11558.09</v>
      </c>
      <c r="I99" s="22">
        <f>J99-H99</f>
        <v>6779.7410162338711</v>
      </c>
      <c r="J99" s="82">
        <f>J100+J101</f>
        <v>18337.831016233871</v>
      </c>
      <c r="K99" s="24">
        <f>H99/D99*100</f>
        <v>110.58720218087976</v>
      </c>
      <c r="L99" s="184">
        <f t="shared" si="41"/>
        <v>109.35343154513085</v>
      </c>
      <c r="M99" s="190">
        <f t="shared" si="41"/>
        <v>110.12783048215924</v>
      </c>
      <c r="N99" s="190">
        <f t="shared" si="42"/>
        <v>65.29585416606777</v>
      </c>
    </row>
    <row r="100" spans="1:17" x14ac:dyDescent="0.25">
      <c r="A100" s="23"/>
      <c r="B100" s="26" t="s">
        <v>9</v>
      </c>
      <c r="C100" s="27" t="s">
        <v>134</v>
      </c>
      <c r="D100" s="81">
        <v>6929.2190000000001</v>
      </c>
      <c r="E100" s="25">
        <f t="shared" ref="E100:E101" si="45">F100-D100</f>
        <v>3465.6060000000007</v>
      </c>
      <c r="F100" s="25">
        <v>10394.825000000001</v>
      </c>
      <c r="G100" s="66">
        <v>16459.686978000002</v>
      </c>
      <c r="H100" s="81">
        <v>7813.4170000000004</v>
      </c>
      <c r="I100" s="25">
        <f t="shared" ref="I100" si="46">J100-H100</f>
        <v>3888.1269999999995</v>
      </c>
      <c r="J100" s="25">
        <v>11701.544</v>
      </c>
      <c r="K100" s="30">
        <f>H100/D100*100</f>
        <v>112.76042797896848</v>
      </c>
      <c r="L100" s="188">
        <f t="shared" si="41"/>
        <v>112.1918360021306</v>
      </c>
      <c r="M100" s="191">
        <f t="shared" si="41"/>
        <v>112.5708609813056</v>
      </c>
      <c r="N100" s="191">
        <f t="shared" si="42"/>
        <v>71.092141762114125</v>
      </c>
    </row>
    <row r="101" spans="1:17" x14ac:dyDescent="0.25">
      <c r="A101" s="27"/>
      <c r="B101" s="26" t="s">
        <v>167</v>
      </c>
      <c r="C101" s="27" t="s">
        <v>134</v>
      </c>
      <c r="D101" s="81">
        <v>3522.3429999999998</v>
      </c>
      <c r="E101" s="25">
        <f t="shared" si="45"/>
        <v>2734.2369500000004</v>
      </c>
      <c r="F101" s="25">
        <v>6256.5799500000003</v>
      </c>
      <c r="G101" s="66">
        <v>11624.532534</v>
      </c>
      <c r="H101" s="81">
        <v>3744.6729999999998</v>
      </c>
      <c r="I101" s="25">
        <f>J101-H101</f>
        <v>2891.6140162338716</v>
      </c>
      <c r="J101" s="25">
        <v>6636.2870162338713</v>
      </c>
      <c r="K101" s="30">
        <f>H101/D101*100</f>
        <v>106.31199176230139</v>
      </c>
      <c r="L101" s="188">
        <f>I101/E101*100</f>
        <v>105.7557947285392</v>
      </c>
      <c r="M101" s="191">
        <f>J101/F101*100</f>
        <v>106.06892374537421</v>
      </c>
      <c r="N101" s="191">
        <f t="shared" si="42"/>
        <v>57.088635580172664</v>
      </c>
      <c r="O101" s="11"/>
    </row>
    <row r="102" spans="1:17" ht="16.5" x14ac:dyDescent="0.25">
      <c r="A102" s="23" t="s">
        <v>78</v>
      </c>
      <c r="B102" s="35" t="s">
        <v>79</v>
      </c>
      <c r="C102" s="44"/>
      <c r="D102" s="30"/>
      <c r="E102" s="27"/>
      <c r="F102" s="28"/>
      <c r="G102" s="27"/>
      <c r="H102" s="30"/>
      <c r="I102" s="27"/>
      <c r="J102" s="28"/>
      <c r="K102" s="27"/>
      <c r="L102" s="29"/>
      <c r="M102" s="30"/>
      <c r="N102" s="30"/>
    </row>
    <row r="103" spans="1:17" x14ac:dyDescent="0.25">
      <c r="A103" s="27"/>
      <c r="B103" s="37" t="s">
        <v>179</v>
      </c>
      <c r="C103" s="29" t="s">
        <v>139</v>
      </c>
      <c r="D103" s="140">
        <v>118908.73028733475</v>
      </c>
      <c r="E103" s="46">
        <f>F103-D103</f>
        <v>86036.953558343244</v>
      </c>
      <c r="F103" s="46">
        <v>204945.683845678</v>
      </c>
      <c r="G103" s="87">
        <v>300000</v>
      </c>
      <c r="H103" s="140">
        <v>216733</v>
      </c>
      <c r="I103" s="46">
        <f>J103-H103</f>
        <v>63356</v>
      </c>
      <c r="J103" s="46">
        <v>280089</v>
      </c>
      <c r="K103" s="32">
        <f t="shared" ref="K103:K123" si="47">H103/D103*100</f>
        <v>182.26836623036814</v>
      </c>
      <c r="L103" s="29">
        <f t="shared" si="41"/>
        <v>73.638125688675302</v>
      </c>
      <c r="M103" s="32">
        <f t="shared" si="41"/>
        <v>136.66499081332407</v>
      </c>
      <c r="N103" s="32">
        <f t="shared" si="42"/>
        <v>93.363</v>
      </c>
      <c r="O103" s="11"/>
      <c r="P103" s="11"/>
    </row>
    <row r="104" spans="1:17" x14ac:dyDescent="0.25">
      <c r="A104" s="27"/>
      <c r="B104" s="37" t="s">
        <v>180</v>
      </c>
      <c r="C104" s="29" t="s">
        <v>134</v>
      </c>
      <c r="D104" s="141">
        <v>29221.617824528501</v>
      </c>
      <c r="E104" s="46">
        <f t="shared" ref="E104:E121" si="48">F104-D104</f>
        <v>16478.022538830603</v>
      </c>
      <c r="F104" s="46">
        <v>45699.640363359104</v>
      </c>
      <c r="G104" s="87">
        <v>100000</v>
      </c>
      <c r="H104" s="141">
        <v>24038.047034948999</v>
      </c>
      <c r="I104" s="46">
        <f t="shared" ref="I104:I121" si="49">J104-H104</f>
        <v>11034.952965051001</v>
      </c>
      <c r="J104" s="46">
        <v>35073</v>
      </c>
      <c r="K104" s="32">
        <f t="shared" si="47"/>
        <v>82.261177937833281</v>
      </c>
      <c r="L104" s="29">
        <f t="shared" si="41"/>
        <v>66.967701610111519</v>
      </c>
      <c r="M104" s="32">
        <f t="shared" si="41"/>
        <v>76.74677463790438</v>
      </c>
      <c r="N104" s="32">
        <f t="shared" si="42"/>
        <v>35.073</v>
      </c>
      <c r="O104" s="11"/>
      <c r="P104" s="11"/>
    </row>
    <row r="105" spans="1:17" x14ac:dyDescent="0.25">
      <c r="A105" s="27"/>
      <c r="B105" s="37" t="s">
        <v>181</v>
      </c>
      <c r="C105" s="29" t="s">
        <v>134</v>
      </c>
      <c r="D105" s="141">
        <v>9138.5</v>
      </c>
      <c r="E105" s="46">
        <f t="shared" si="48"/>
        <v>0</v>
      </c>
      <c r="F105" s="46">
        <v>9138.5</v>
      </c>
      <c r="G105" s="142">
        <v>12000</v>
      </c>
      <c r="H105" s="141">
        <v>10804.31</v>
      </c>
      <c r="I105" s="46">
        <f t="shared" si="49"/>
        <v>0</v>
      </c>
      <c r="J105" s="46">
        <v>10804.31</v>
      </c>
      <c r="K105" s="32">
        <f t="shared" si="47"/>
        <v>118.22848388685232</v>
      </c>
      <c r="L105" s="29"/>
      <c r="M105" s="32">
        <f t="shared" si="41"/>
        <v>118.22848388685232</v>
      </c>
      <c r="N105" s="32">
        <f t="shared" si="42"/>
        <v>90.035916666666665</v>
      </c>
      <c r="O105" s="11"/>
      <c r="P105" s="11"/>
    </row>
    <row r="106" spans="1:17" x14ac:dyDescent="0.25">
      <c r="A106" s="27"/>
      <c r="B106" s="37" t="s">
        <v>182</v>
      </c>
      <c r="C106" s="29" t="s">
        <v>139</v>
      </c>
      <c r="D106" s="141">
        <v>5840</v>
      </c>
      <c r="E106" s="46">
        <f t="shared" si="48"/>
        <v>3770</v>
      </c>
      <c r="F106" s="46">
        <v>9610</v>
      </c>
      <c r="G106" s="87">
        <v>13500</v>
      </c>
      <c r="H106" s="141">
        <v>4552</v>
      </c>
      <c r="I106" s="46">
        <f t="shared" si="49"/>
        <v>2883</v>
      </c>
      <c r="J106" s="46">
        <v>7435</v>
      </c>
      <c r="K106" s="32">
        <f t="shared" si="47"/>
        <v>77.945205479452056</v>
      </c>
      <c r="L106" s="29">
        <f t="shared" si="41"/>
        <v>76.472148541114066</v>
      </c>
      <c r="M106" s="32">
        <f t="shared" si="41"/>
        <v>77.367325702393344</v>
      </c>
      <c r="N106" s="32">
        <f t="shared" si="42"/>
        <v>55.074074074074076</v>
      </c>
      <c r="O106" s="11"/>
      <c r="P106" s="11"/>
      <c r="Q106" s="11"/>
    </row>
    <row r="107" spans="1:17" x14ac:dyDescent="0.25">
      <c r="A107" s="27"/>
      <c r="B107" s="37" t="s">
        <v>183</v>
      </c>
      <c r="C107" s="29" t="s">
        <v>134</v>
      </c>
      <c r="D107" s="141">
        <v>37979.175632130798</v>
      </c>
      <c r="E107" s="46">
        <f t="shared" si="48"/>
        <v>19133.867937401003</v>
      </c>
      <c r="F107" s="46">
        <v>57113.043569531801</v>
      </c>
      <c r="G107" s="143">
        <v>100000</v>
      </c>
      <c r="H107" s="141">
        <v>30396</v>
      </c>
      <c r="I107" s="46">
        <f t="shared" si="49"/>
        <v>15355</v>
      </c>
      <c r="J107" s="46">
        <v>45751</v>
      </c>
      <c r="K107" s="32">
        <f t="shared" si="47"/>
        <v>80.033332725328165</v>
      </c>
      <c r="L107" s="29">
        <f t="shared" si="41"/>
        <v>80.250370966476453</v>
      </c>
      <c r="M107" s="32">
        <f t="shared" si="41"/>
        <v>80.1060443299626</v>
      </c>
      <c r="N107" s="32">
        <f t="shared" si="42"/>
        <v>45.750999999999998</v>
      </c>
      <c r="O107" s="11"/>
      <c r="P107" s="11"/>
      <c r="Q107" s="11"/>
    </row>
    <row r="108" spans="1:17" x14ac:dyDescent="0.25">
      <c r="A108" s="27"/>
      <c r="B108" s="37" t="s">
        <v>184</v>
      </c>
      <c r="C108" s="29" t="s">
        <v>141</v>
      </c>
      <c r="D108" s="144">
        <v>16.07</v>
      </c>
      <c r="E108" s="29">
        <f t="shared" si="48"/>
        <v>11.047111613415598</v>
      </c>
      <c r="F108" s="29">
        <v>27.117111613415599</v>
      </c>
      <c r="G108" s="87">
        <v>40</v>
      </c>
      <c r="H108" s="144">
        <v>20.384</v>
      </c>
      <c r="I108" s="29">
        <f t="shared" si="49"/>
        <v>18.021000000000001</v>
      </c>
      <c r="J108" s="29">
        <v>38.405000000000001</v>
      </c>
      <c r="K108" s="32">
        <f t="shared" si="47"/>
        <v>126.84505289359053</v>
      </c>
      <c r="L108" s="29">
        <f t="shared" si="41"/>
        <v>163.12861343878632</v>
      </c>
      <c r="M108" s="32">
        <f t="shared" si="41"/>
        <v>141.626440704695</v>
      </c>
      <c r="N108" s="32">
        <f t="shared" si="42"/>
        <v>96.012500000000003</v>
      </c>
      <c r="O108" s="11"/>
      <c r="P108" s="11"/>
      <c r="Q108" s="11"/>
    </row>
    <row r="109" spans="1:17" x14ac:dyDescent="0.25">
      <c r="A109" s="27"/>
      <c r="B109" s="37" t="s">
        <v>185</v>
      </c>
      <c r="C109" s="29" t="s">
        <v>139</v>
      </c>
      <c r="D109" s="141">
        <v>2040.5060342803467</v>
      </c>
      <c r="E109" s="46">
        <f t="shared" si="48"/>
        <v>1270.7452453627634</v>
      </c>
      <c r="F109" s="46">
        <v>3311.2512796431101</v>
      </c>
      <c r="G109" s="87">
        <v>5500</v>
      </c>
      <c r="H109" s="141">
        <v>2356.6178810884098</v>
      </c>
      <c r="I109" s="46">
        <f t="shared" si="49"/>
        <v>672.38211891159017</v>
      </c>
      <c r="J109" s="46">
        <v>3029</v>
      </c>
      <c r="K109" s="32">
        <f t="shared" si="47"/>
        <v>115.49183592194328</v>
      </c>
      <c r="L109" s="29">
        <f t="shared" si="41"/>
        <v>52.912424529248838</v>
      </c>
      <c r="M109" s="32">
        <f t="shared" si="41"/>
        <v>91.475993338882716</v>
      </c>
      <c r="N109" s="32">
        <f t="shared" si="42"/>
        <v>55.072727272727271</v>
      </c>
      <c r="O109" s="11"/>
      <c r="P109" s="11"/>
    </row>
    <row r="110" spans="1:17" x14ac:dyDescent="0.25">
      <c r="A110" s="27"/>
      <c r="B110" s="37" t="s">
        <v>186</v>
      </c>
      <c r="C110" s="29" t="s">
        <v>142</v>
      </c>
      <c r="D110" s="145">
        <v>1.5669999999999999</v>
      </c>
      <c r="E110" s="146">
        <f t="shared" si="48"/>
        <v>0.73299999999999987</v>
      </c>
      <c r="F110" s="146">
        <v>2.2999999999999998</v>
      </c>
      <c r="G110" s="147">
        <v>6.3</v>
      </c>
      <c r="H110" s="145">
        <v>3.8849999999999998</v>
      </c>
      <c r="I110" s="146">
        <f t="shared" si="49"/>
        <v>1.2400000000000002</v>
      </c>
      <c r="J110" s="146">
        <v>5.125</v>
      </c>
      <c r="K110" s="32">
        <f t="shared" si="47"/>
        <v>247.92597319719206</v>
      </c>
      <c r="L110" s="29">
        <f t="shared" si="41"/>
        <v>169.16780354706691</v>
      </c>
      <c r="M110" s="32">
        <f t="shared" si="41"/>
        <v>222.82608695652178</v>
      </c>
      <c r="N110" s="32">
        <f t="shared" si="42"/>
        <v>81.349206349206355</v>
      </c>
      <c r="O110" s="11"/>
      <c r="P110" s="11"/>
    </row>
    <row r="111" spans="1:17" x14ac:dyDescent="0.25">
      <c r="A111" s="27"/>
      <c r="B111" s="37" t="s">
        <v>187</v>
      </c>
      <c r="C111" s="29" t="s">
        <v>139</v>
      </c>
      <c r="D111" s="141">
        <v>3370.1</v>
      </c>
      <c r="E111" s="46">
        <f t="shared" si="48"/>
        <v>0</v>
      </c>
      <c r="F111" s="46">
        <v>3370.1</v>
      </c>
      <c r="G111" s="87">
        <v>7000</v>
      </c>
      <c r="H111" s="141">
        <v>7390.75</v>
      </c>
      <c r="I111" s="46">
        <f t="shared" si="49"/>
        <v>0</v>
      </c>
      <c r="J111" s="46">
        <v>7390.75</v>
      </c>
      <c r="K111" s="32">
        <f t="shared" si="47"/>
        <v>219.30358149609805</v>
      </c>
      <c r="L111" s="29"/>
      <c r="M111" s="32">
        <f t="shared" si="41"/>
        <v>219.30358149609805</v>
      </c>
      <c r="N111" s="32">
        <f t="shared" si="42"/>
        <v>105.58214285714284</v>
      </c>
      <c r="O111" s="11"/>
      <c r="P111" s="11"/>
    </row>
    <row r="112" spans="1:17" x14ac:dyDescent="0.25">
      <c r="A112" s="27"/>
      <c r="B112" s="37" t="s">
        <v>188</v>
      </c>
      <c r="C112" s="29" t="s">
        <v>139</v>
      </c>
      <c r="D112" s="141">
        <v>374.98810090433119</v>
      </c>
      <c r="E112" s="46">
        <f t="shared" si="48"/>
        <v>85.711565920989813</v>
      </c>
      <c r="F112" s="46">
        <v>460.699666825321</v>
      </c>
      <c r="G112" s="148">
        <v>1000</v>
      </c>
      <c r="H112" s="141">
        <v>476.77058543550697</v>
      </c>
      <c r="I112" s="46">
        <f t="shared" si="49"/>
        <v>316.22941456449303</v>
      </c>
      <c r="J112" s="46">
        <v>793</v>
      </c>
      <c r="K112" s="32">
        <f t="shared" si="47"/>
        <v>127.14285714285718</v>
      </c>
      <c r="L112" s="29">
        <f t="shared" si="41"/>
        <v>368.94602398933881</v>
      </c>
      <c r="M112" s="32">
        <f t="shared" si="41"/>
        <v>172.12949283522579</v>
      </c>
      <c r="N112" s="32">
        <f t="shared" si="42"/>
        <v>79.3</v>
      </c>
      <c r="O112" s="11"/>
      <c r="P112" s="11"/>
    </row>
    <row r="113" spans="1:19" x14ac:dyDescent="0.25">
      <c r="A113" s="27"/>
      <c r="B113" s="37" t="s">
        <v>189</v>
      </c>
      <c r="C113" s="29" t="s">
        <v>143</v>
      </c>
      <c r="D113" s="149">
        <v>401.48</v>
      </c>
      <c r="E113" s="29">
        <f t="shared" si="48"/>
        <v>244.09000000000003</v>
      </c>
      <c r="F113" s="46">
        <v>645.57000000000005</v>
      </c>
      <c r="G113" s="87">
        <v>900</v>
      </c>
      <c r="H113" s="149">
        <v>476.66</v>
      </c>
      <c r="I113" s="29">
        <f t="shared" si="49"/>
        <v>255.54000000000002</v>
      </c>
      <c r="J113" s="46">
        <v>732.2</v>
      </c>
      <c r="K113" s="32">
        <f t="shared" si="47"/>
        <v>118.72571485503636</v>
      </c>
      <c r="L113" s="29">
        <f t="shared" si="41"/>
        <v>104.690892703511</v>
      </c>
      <c r="M113" s="32">
        <f t="shared" si="41"/>
        <v>113.41914896912806</v>
      </c>
      <c r="N113" s="32">
        <f t="shared" si="42"/>
        <v>81.355555555555554</v>
      </c>
      <c r="O113" s="11"/>
      <c r="P113" s="11"/>
    </row>
    <row r="114" spans="1:19" ht="18" x14ac:dyDescent="0.25">
      <c r="A114" s="27"/>
      <c r="B114" s="37" t="s">
        <v>190</v>
      </c>
      <c r="C114" s="29" t="s">
        <v>242</v>
      </c>
      <c r="D114" s="144">
        <v>12.879</v>
      </c>
      <c r="E114" s="29">
        <f t="shared" si="48"/>
        <v>6.9847723340610006</v>
      </c>
      <c r="F114" s="29">
        <v>19.863772334061</v>
      </c>
      <c r="G114" s="87">
        <v>27</v>
      </c>
      <c r="H114" s="144">
        <v>13.532</v>
      </c>
      <c r="I114" s="29">
        <f t="shared" si="49"/>
        <v>7.1679999999999993</v>
      </c>
      <c r="J114" s="29">
        <v>20.7</v>
      </c>
      <c r="K114" s="32">
        <f t="shared" si="47"/>
        <v>105.07026943085644</v>
      </c>
      <c r="L114" s="29">
        <f t="shared" si="41"/>
        <v>102.62324464099559</v>
      </c>
      <c r="M114" s="32">
        <f t="shared" si="41"/>
        <v>104.20981297950689</v>
      </c>
      <c r="N114" s="32">
        <f t="shared" si="42"/>
        <v>76.666666666666657</v>
      </c>
      <c r="O114" s="11"/>
      <c r="P114" s="11"/>
    </row>
    <row r="115" spans="1:19" ht="18" x14ac:dyDescent="0.25">
      <c r="A115" s="27"/>
      <c r="B115" s="37" t="s">
        <v>191</v>
      </c>
      <c r="C115" s="29" t="s">
        <v>243</v>
      </c>
      <c r="D115" s="144">
        <v>49.298999999999999</v>
      </c>
      <c r="E115" s="29">
        <f t="shared" si="48"/>
        <v>24.365000000000002</v>
      </c>
      <c r="F115" s="29">
        <v>73.664000000000001</v>
      </c>
      <c r="G115" s="148">
        <v>180</v>
      </c>
      <c r="H115" s="144">
        <v>70.532000000000011</v>
      </c>
      <c r="I115" s="29">
        <f t="shared" si="49"/>
        <v>39.767999999999986</v>
      </c>
      <c r="J115" s="29">
        <v>110.3</v>
      </c>
      <c r="K115" s="32">
        <f t="shared" si="47"/>
        <v>143.06983914481026</v>
      </c>
      <c r="L115" s="29">
        <f t="shared" si="41"/>
        <v>163.21773035091314</v>
      </c>
      <c r="M115" s="32">
        <f t="shared" si="41"/>
        <v>149.73392701998262</v>
      </c>
      <c r="N115" s="32">
        <f t="shared" si="42"/>
        <v>61.277777777777779</v>
      </c>
      <c r="O115" s="11"/>
      <c r="P115" s="11"/>
    </row>
    <row r="116" spans="1:19" x14ac:dyDescent="0.25">
      <c r="A116" s="27"/>
      <c r="B116" s="37" t="s">
        <v>192</v>
      </c>
      <c r="C116" s="29" t="s">
        <v>143</v>
      </c>
      <c r="D116" s="141">
        <v>3783.1195046439634</v>
      </c>
      <c r="E116" s="46">
        <f t="shared" si="48"/>
        <v>1933.980495356037</v>
      </c>
      <c r="F116" s="46">
        <v>5717.1</v>
      </c>
      <c r="G116" s="143">
        <v>8700</v>
      </c>
      <c r="H116" s="141">
        <v>4085.4743034055728</v>
      </c>
      <c r="I116" s="46">
        <f t="shared" si="49"/>
        <v>2022.5256965944272</v>
      </c>
      <c r="J116" s="46">
        <v>6108</v>
      </c>
      <c r="K116" s="32">
        <f t="shared" si="47"/>
        <v>107.99220850386708</v>
      </c>
      <c r="L116" s="29">
        <f t="shared" si="41"/>
        <v>104.57839163585203</v>
      </c>
      <c r="M116" s="32">
        <f t="shared" si="41"/>
        <v>106.83738258907486</v>
      </c>
      <c r="N116" s="32">
        <f t="shared" si="42"/>
        <v>70.206896551724142</v>
      </c>
      <c r="O116" s="11"/>
      <c r="P116" s="11"/>
      <c r="R116" s="65"/>
      <c r="S116" s="11"/>
    </row>
    <row r="117" spans="1:19" ht="18" x14ac:dyDescent="0.25">
      <c r="A117" s="27"/>
      <c r="B117" s="37" t="s">
        <v>193</v>
      </c>
      <c r="C117" s="29" t="s">
        <v>244</v>
      </c>
      <c r="D117" s="144">
        <v>73.790000000000006</v>
      </c>
      <c r="E117" s="29">
        <f t="shared" si="48"/>
        <v>42.550384473683991</v>
      </c>
      <c r="F117" s="29">
        <v>116.340384473684</v>
      </c>
      <c r="G117" s="87">
        <v>150</v>
      </c>
      <c r="H117" s="144">
        <v>166.61600000000001</v>
      </c>
      <c r="I117" s="29">
        <f t="shared" si="49"/>
        <v>41.429999999999978</v>
      </c>
      <c r="J117" s="29">
        <v>208.04599999999999</v>
      </c>
      <c r="K117" s="32">
        <f t="shared" si="47"/>
        <v>225.79753354113024</v>
      </c>
      <c r="L117" s="29">
        <f t="shared" si="41"/>
        <v>97.366922796251259</v>
      </c>
      <c r="M117" s="32">
        <f t="shared" si="41"/>
        <v>178.82526428048692</v>
      </c>
      <c r="N117" s="32">
        <f t="shared" si="42"/>
        <v>138.69733333333335</v>
      </c>
      <c r="O117" s="11"/>
      <c r="P117" s="11"/>
    </row>
    <row r="118" spans="1:19" ht="18" x14ac:dyDescent="0.25">
      <c r="A118" s="27"/>
      <c r="B118" s="37" t="s">
        <v>194</v>
      </c>
      <c r="C118" s="29" t="s">
        <v>245</v>
      </c>
      <c r="D118" s="144">
        <v>338.40699999999998</v>
      </c>
      <c r="E118" s="29">
        <f t="shared" si="48"/>
        <v>149.97900000000004</v>
      </c>
      <c r="F118" s="29">
        <v>488.38600000000002</v>
      </c>
      <c r="G118" s="87">
        <v>1200</v>
      </c>
      <c r="H118" s="144">
        <v>196.16399999999999</v>
      </c>
      <c r="I118" s="29">
        <f t="shared" si="49"/>
        <v>256.07400000000001</v>
      </c>
      <c r="J118" s="29">
        <v>452.238</v>
      </c>
      <c r="K118" s="32">
        <f t="shared" si="47"/>
        <v>57.966886027771295</v>
      </c>
      <c r="L118" s="29">
        <f t="shared" si="41"/>
        <v>170.73990358650207</v>
      </c>
      <c r="M118" s="32">
        <f t="shared" si="41"/>
        <v>92.598477433833068</v>
      </c>
      <c r="N118" s="32">
        <f t="shared" si="42"/>
        <v>37.686500000000002</v>
      </c>
      <c r="O118" s="11"/>
      <c r="P118" s="11"/>
      <c r="Q118" s="11"/>
    </row>
    <row r="119" spans="1:19" x14ac:dyDescent="0.25">
      <c r="A119" s="27"/>
      <c r="B119" s="37" t="s">
        <v>195</v>
      </c>
      <c r="C119" s="29" t="s">
        <v>144</v>
      </c>
      <c r="D119" s="144">
        <v>16.249000000000002</v>
      </c>
      <c r="E119" s="29">
        <f t="shared" si="48"/>
        <v>7.1539999999999964</v>
      </c>
      <c r="F119" s="29">
        <v>23.402999999999999</v>
      </c>
      <c r="G119" s="87">
        <v>42</v>
      </c>
      <c r="H119" s="144">
        <v>15.997999999999999</v>
      </c>
      <c r="I119" s="29">
        <f t="shared" si="49"/>
        <v>9.202</v>
      </c>
      <c r="J119" s="29">
        <v>25.2</v>
      </c>
      <c r="K119" s="32">
        <f t="shared" si="47"/>
        <v>98.455289556280363</v>
      </c>
      <c r="L119" s="29">
        <f t="shared" si="41"/>
        <v>128.62734134749795</v>
      </c>
      <c r="M119" s="32">
        <f t="shared" si="41"/>
        <v>107.67850275605693</v>
      </c>
      <c r="N119" s="32">
        <f t="shared" si="42"/>
        <v>60</v>
      </c>
      <c r="O119" s="11"/>
      <c r="P119" s="11"/>
      <c r="Q119" s="11"/>
    </row>
    <row r="120" spans="1:19" x14ac:dyDescent="0.25">
      <c r="A120" s="27"/>
      <c r="B120" s="37" t="s">
        <v>196</v>
      </c>
      <c r="C120" s="29" t="s">
        <v>141</v>
      </c>
      <c r="D120" s="144">
        <v>8.5</v>
      </c>
      <c r="E120" s="29">
        <f t="shared" si="48"/>
        <v>1.5</v>
      </c>
      <c r="F120" s="29">
        <v>10</v>
      </c>
      <c r="G120" s="87">
        <v>22</v>
      </c>
      <c r="H120" s="144">
        <v>8.65</v>
      </c>
      <c r="I120" s="29">
        <f t="shared" si="49"/>
        <v>2.1499999999999986</v>
      </c>
      <c r="J120" s="29">
        <v>10.799999999999999</v>
      </c>
      <c r="K120" s="32">
        <f t="shared" si="47"/>
        <v>101.76470588235293</v>
      </c>
      <c r="L120" s="29">
        <f t="shared" si="41"/>
        <v>143.33333333333326</v>
      </c>
      <c r="M120" s="32">
        <f t="shared" si="41"/>
        <v>107.99999999999999</v>
      </c>
      <c r="N120" s="32">
        <f t="shared" si="42"/>
        <v>49.090909090909086</v>
      </c>
      <c r="O120" s="11"/>
      <c r="P120" s="11"/>
    </row>
    <row r="121" spans="1:19" x14ac:dyDescent="0.25">
      <c r="A121" s="27"/>
      <c r="B121" s="37" t="s">
        <v>197</v>
      </c>
      <c r="C121" s="29" t="s">
        <v>139</v>
      </c>
      <c r="D121" s="140">
        <v>2186</v>
      </c>
      <c r="E121" s="46">
        <f t="shared" si="48"/>
        <v>1193</v>
      </c>
      <c r="F121" s="46">
        <v>3379</v>
      </c>
      <c r="G121" s="87">
        <v>6000</v>
      </c>
      <c r="H121" s="140">
        <v>2844</v>
      </c>
      <c r="I121" s="46">
        <f t="shared" si="49"/>
        <v>1592</v>
      </c>
      <c r="J121" s="46">
        <v>4436</v>
      </c>
      <c r="K121" s="32">
        <f t="shared" si="47"/>
        <v>130.10064043915827</v>
      </c>
      <c r="L121" s="29">
        <f t="shared" si="41"/>
        <v>133.44509639564123</v>
      </c>
      <c r="M121" s="32">
        <f t="shared" si="41"/>
        <v>131.28144421426458</v>
      </c>
      <c r="N121" s="32">
        <f>J121/G121*100</f>
        <v>73.933333333333323</v>
      </c>
      <c r="O121" s="11"/>
      <c r="P121" s="11"/>
    </row>
    <row r="122" spans="1:19" x14ac:dyDescent="0.25">
      <c r="A122" s="27"/>
      <c r="B122" s="37" t="s">
        <v>198</v>
      </c>
      <c r="C122" s="39" t="s">
        <v>139</v>
      </c>
      <c r="D122" s="140">
        <v>0</v>
      </c>
      <c r="E122" s="140" t="s">
        <v>229</v>
      </c>
      <c r="F122" s="140" t="s">
        <v>229</v>
      </c>
      <c r="G122" s="87">
        <v>3500</v>
      </c>
      <c r="H122" s="140">
        <v>0</v>
      </c>
      <c r="I122" s="140" t="s">
        <v>229</v>
      </c>
      <c r="J122" s="140">
        <v>974</v>
      </c>
      <c r="K122" s="47"/>
      <c r="L122" s="46"/>
      <c r="M122" s="47"/>
      <c r="N122" s="47"/>
      <c r="O122" s="11"/>
      <c r="P122" s="11"/>
    </row>
    <row r="123" spans="1:19" x14ac:dyDescent="0.25">
      <c r="A123" s="27"/>
      <c r="B123" s="37" t="s">
        <v>199</v>
      </c>
      <c r="C123" s="29" t="s">
        <v>139</v>
      </c>
      <c r="D123" s="141">
        <v>4842.3899999999994</v>
      </c>
      <c r="E123" s="46">
        <f t="shared" ref="E123" si="50">F123-D123</f>
        <v>3887</v>
      </c>
      <c r="F123" s="46">
        <v>8729.39</v>
      </c>
      <c r="G123" s="87">
        <v>13000</v>
      </c>
      <c r="H123" s="141">
        <v>6131.87</v>
      </c>
      <c r="I123" s="46">
        <f t="shared" ref="I123:I124" si="51">J123-H123</f>
        <v>4701.13</v>
      </c>
      <c r="J123" s="46">
        <v>10833</v>
      </c>
      <c r="K123" s="32">
        <f t="shared" si="47"/>
        <v>126.62899931645326</v>
      </c>
      <c r="L123" s="29">
        <f t="shared" si="41"/>
        <v>120.94494468741961</v>
      </c>
      <c r="M123" s="32">
        <f t="shared" si="41"/>
        <v>124.09801830368446</v>
      </c>
      <c r="N123" s="32">
        <f>J123/G123*100</f>
        <v>83.330769230769235</v>
      </c>
      <c r="O123" s="11"/>
      <c r="P123" s="11"/>
    </row>
    <row r="124" spans="1:19" ht="18" x14ac:dyDescent="0.25">
      <c r="A124" s="27"/>
      <c r="B124" s="37" t="s">
        <v>233</v>
      </c>
      <c r="C124" s="29" t="s">
        <v>246</v>
      </c>
      <c r="D124" s="150">
        <v>1152</v>
      </c>
      <c r="E124" s="46">
        <f t="shared" ref="E124" si="52">F124-D124</f>
        <v>1165</v>
      </c>
      <c r="F124" s="46">
        <v>2317</v>
      </c>
      <c r="G124" s="87">
        <v>4800</v>
      </c>
      <c r="H124" s="150">
        <v>5108</v>
      </c>
      <c r="I124" s="46">
        <f t="shared" si="51"/>
        <v>3196</v>
      </c>
      <c r="J124" s="46">
        <v>8304</v>
      </c>
      <c r="K124" s="32">
        <f t="shared" ref="K124" si="53">H124/D124*100</f>
        <v>443.40277777777777</v>
      </c>
      <c r="L124" s="29">
        <f t="shared" ref="L124" si="54">I124/E124*100</f>
        <v>274.33476394849788</v>
      </c>
      <c r="M124" s="32">
        <f t="shared" ref="M124" si="55">J124/F124*100</f>
        <v>358.39447561501942</v>
      </c>
      <c r="N124" s="32">
        <f>J124/G124*100</f>
        <v>173</v>
      </c>
      <c r="O124" s="11"/>
      <c r="P124" s="11"/>
    </row>
    <row r="125" spans="1:19" s="10" customFormat="1" ht="17.25" x14ac:dyDescent="0.25">
      <c r="A125" s="22">
        <v>3</v>
      </c>
      <c r="B125" s="43" t="s">
        <v>80</v>
      </c>
      <c r="C125" s="53"/>
      <c r="D125" s="24"/>
      <c r="E125" s="23"/>
      <c r="F125" s="42"/>
      <c r="G125" s="41"/>
      <c r="H125" s="24"/>
      <c r="I125" s="23"/>
      <c r="J125" s="42"/>
      <c r="K125" s="32"/>
      <c r="L125" s="29"/>
      <c r="M125" s="30"/>
      <c r="N125" s="30"/>
    </row>
    <row r="126" spans="1:19" s="6" customFormat="1" x14ac:dyDescent="0.25">
      <c r="A126" s="27"/>
      <c r="B126" s="43" t="s">
        <v>81</v>
      </c>
      <c r="C126" s="192" t="s">
        <v>133</v>
      </c>
      <c r="D126" s="74">
        <v>7582.2120000000004</v>
      </c>
      <c r="E126" s="41">
        <f>F126-D126</f>
        <v>3719.0039999999999</v>
      </c>
      <c r="F126" s="41">
        <v>11301.216</v>
      </c>
      <c r="G126" s="193">
        <v>17340.300039100002</v>
      </c>
      <c r="H126" s="74">
        <v>8157.8230000000003</v>
      </c>
      <c r="I126" s="41">
        <f>J126-H126</f>
        <v>4038.4589999999989</v>
      </c>
      <c r="J126" s="41">
        <v>12196.281999999999</v>
      </c>
      <c r="K126" s="74">
        <f t="shared" ref="K126:K131" si="56">H126/D126*100</f>
        <v>107.59159728058249</v>
      </c>
      <c r="L126" s="194">
        <f t="shared" si="41"/>
        <v>108.58979984963713</v>
      </c>
      <c r="M126" s="195">
        <f t="shared" si="41"/>
        <v>107.92008576776162</v>
      </c>
      <c r="N126" s="195">
        <f t="shared" si="42"/>
        <v>70.33489600813742</v>
      </c>
    </row>
    <row r="127" spans="1:19" ht="30" x14ac:dyDescent="0.25">
      <c r="A127" s="27" t="s">
        <v>82</v>
      </c>
      <c r="B127" s="55" t="s">
        <v>83</v>
      </c>
      <c r="C127" s="34" t="s">
        <v>133</v>
      </c>
      <c r="D127" s="33">
        <v>18700.5</v>
      </c>
      <c r="E127" s="25">
        <f>F127-D127</f>
        <v>9577.9700000000012</v>
      </c>
      <c r="F127" s="25">
        <v>28278.47</v>
      </c>
      <c r="G127" s="25">
        <v>43716</v>
      </c>
      <c r="H127" s="33">
        <v>21413</v>
      </c>
      <c r="I127" s="25">
        <f>J127-H127</f>
        <v>10865.850000000002</v>
      </c>
      <c r="J127" s="25">
        <v>32278.850000000002</v>
      </c>
      <c r="K127" s="30">
        <f t="shared" si="56"/>
        <v>114.50495976043422</v>
      </c>
      <c r="L127" s="27">
        <f t="shared" si="41"/>
        <v>113.44627306203716</v>
      </c>
      <c r="M127" s="30">
        <f t="shared" si="41"/>
        <v>114.14638062101663</v>
      </c>
      <c r="N127" s="30">
        <f t="shared" si="42"/>
        <v>73.837610943361696</v>
      </c>
    </row>
    <row r="128" spans="1:19" ht="18" x14ac:dyDescent="0.25">
      <c r="A128" s="27" t="s">
        <v>84</v>
      </c>
      <c r="B128" s="36" t="s">
        <v>85</v>
      </c>
      <c r="C128" s="29" t="s">
        <v>159</v>
      </c>
      <c r="D128" s="121">
        <f>SUM(D129:D130)</f>
        <v>1710</v>
      </c>
      <c r="E128" s="27">
        <f>F128-D128</f>
        <v>960.40000000000009</v>
      </c>
      <c r="F128" s="28">
        <f>F129+F130</f>
        <v>2670.4</v>
      </c>
      <c r="G128" s="102">
        <f>SUM(G129:G130)</f>
        <v>3200</v>
      </c>
      <c r="H128" s="25">
        <f>H129+H130</f>
        <v>1970</v>
      </c>
      <c r="I128" s="25">
        <f>J128-H128</f>
        <v>1234</v>
      </c>
      <c r="J128" s="102">
        <f>J129+J130</f>
        <v>3204</v>
      </c>
      <c r="K128" s="32">
        <f t="shared" si="56"/>
        <v>115.20467836257311</v>
      </c>
      <c r="L128" s="29">
        <f t="shared" si="41"/>
        <v>128.48812994585589</v>
      </c>
      <c r="M128" s="30">
        <f t="shared" si="41"/>
        <v>119.98202516476933</v>
      </c>
      <c r="N128" s="30">
        <f t="shared" si="42"/>
        <v>100.125</v>
      </c>
    </row>
    <row r="129" spans="1:15" x14ac:dyDescent="0.25">
      <c r="A129" s="27"/>
      <c r="B129" s="37" t="s">
        <v>178</v>
      </c>
      <c r="C129" s="39" t="s">
        <v>134</v>
      </c>
      <c r="D129" s="102">
        <v>20</v>
      </c>
      <c r="E129" s="27">
        <f t="shared" ref="E129:E131" si="57">F129-D129</f>
        <v>9.6000000000000014</v>
      </c>
      <c r="F129" s="122">
        <v>29.6</v>
      </c>
      <c r="G129" s="102">
        <v>100</v>
      </c>
      <c r="H129" s="25">
        <v>51</v>
      </c>
      <c r="I129" s="25">
        <f t="shared" ref="I129:I131" si="58">J129-H129</f>
        <v>36</v>
      </c>
      <c r="J129" s="102">
        <v>87</v>
      </c>
      <c r="K129" s="32">
        <f t="shared" si="56"/>
        <v>254.99999999999997</v>
      </c>
      <c r="L129" s="29">
        <f t="shared" si="41"/>
        <v>374.99999999999994</v>
      </c>
      <c r="M129" s="30">
        <f t="shared" si="41"/>
        <v>293.91891891891891</v>
      </c>
      <c r="N129" s="30">
        <f t="shared" si="42"/>
        <v>87</v>
      </c>
    </row>
    <row r="130" spans="1:15" x14ac:dyDescent="0.25">
      <c r="A130" s="27"/>
      <c r="B130" s="37" t="s">
        <v>86</v>
      </c>
      <c r="C130" s="39" t="s">
        <v>134</v>
      </c>
      <c r="D130" s="102">
        <v>1690</v>
      </c>
      <c r="E130" s="27">
        <f t="shared" si="57"/>
        <v>950.80000000000018</v>
      </c>
      <c r="F130" s="122">
        <v>2640.8</v>
      </c>
      <c r="G130" s="102">
        <v>3100</v>
      </c>
      <c r="H130" s="25">
        <v>1919</v>
      </c>
      <c r="I130" s="25">
        <f t="shared" si="58"/>
        <v>1198</v>
      </c>
      <c r="J130" s="102">
        <v>3117</v>
      </c>
      <c r="K130" s="32">
        <f t="shared" si="56"/>
        <v>113.55029585798817</v>
      </c>
      <c r="L130" s="29">
        <f t="shared" si="41"/>
        <v>125.99915860328142</v>
      </c>
      <c r="M130" s="30">
        <f t="shared" si="41"/>
        <v>118.03241441987275</v>
      </c>
      <c r="N130" s="30">
        <f t="shared" si="42"/>
        <v>100.54838709677418</v>
      </c>
    </row>
    <row r="131" spans="1:15" x14ac:dyDescent="0.25">
      <c r="A131" s="27" t="s">
        <v>87</v>
      </c>
      <c r="B131" s="36" t="s">
        <v>88</v>
      </c>
      <c r="C131" s="34" t="s">
        <v>133</v>
      </c>
      <c r="D131" s="102">
        <v>1360</v>
      </c>
      <c r="E131" s="25">
        <f t="shared" si="57"/>
        <v>810</v>
      </c>
      <c r="F131" s="102">
        <v>2170</v>
      </c>
      <c r="G131" s="102">
        <v>2500</v>
      </c>
      <c r="H131" s="25">
        <v>2242</v>
      </c>
      <c r="I131" s="25">
        <f t="shared" si="58"/>
        <v>1420</v>
      </c>
      <c r="J131" s="102">
        <v>3662</v>
      </c>
      <c r="K131" s="32">
        <f t="shared" si="56"/>
        <v>164.85294117647058</v>
      </c>
      <c r="L131" s="29">
        <f>I131/E131*100</f>
        <v>175.30864197530863</v>
      </c>
      <c r="M131" s="30">
        <f t="shared" si="41"/>
        <v>168.7557603686636</v>
      </c>
      <c r="N131" s="30">
        <f t="shared" si="42"/>
        <v>146.48000000000002</v>
      </c>
    </row>
    <row r="132" spans="1:15" ht="16.5" x14ac:dyDescent="0.25">
      <c r="A132" s="27" t="s">
        <v>89</v>
      </c>
      <c r="B132" s="36" t="s">
        <v>90</v>
      </c>
      <c r="C132" s="54"/>
      <c r="D132" s="30"/>
      <c r="E132" s="27"/>
      <c r="F132" s="28"/>
      <c r="G132" s="29"/>
      <c r="H132" s="30"/>
      <c r="I132" s="27"/>
      <c r="J132" s="28"/>
      <c r="K132" s="27"/>
      <c r="L132" s="29"/>
      <c r="M132" s="30"/>
      <c r="N132" s="30"/>
    </row>
    <row r="133" spans="1:15" ht="30" x14ac:dyDescent="0.25">
      <c r="A133" s="27" t="s">
        <v>7</v>
      </c>
      <c r="B133" s="51" t="s">
        <v>151</v>
      </c>
      <c r="C133" s="29" t="s">
        <v>145</v>
      </c>
      <c r="D133" s="25">
        <v>2459</v>
      </c>
      <c r="E133" s="25">
        <f>F133-D133</f>
        <v>1331</v>
      </c>
      <c r="F133" s="25">
        <v>3790</v>
      </c>
      <c r="G133" s="46">
        <v>6000</v>
      </c>
      <c r="H133" s="25">
        <v>4824</v>
      </c>
      <c r="I133" s="25">
        <f>J133-H133</f>
        <v>2684</v>
      </c>
      <c r="J133" s="25">
        <v>7508</v>
      </c>
      <c r="K133" s="27">
        <f t="shared" ref="K133:K138" si="59">H133/D133*100</f>
        <v>196.17730784871898</v>
      </c>
      <c r="L133" s="29">
        <f>I133/E133*100</f>
        <v>201.65289256198346</v>
      </c>
      <c r="M133" s="30">
        <f t="shared" si="41"/>
        <v>198.10026385224276</v>
      </c>
      <c r="N133" s="30">
        <f t="shared" si="42"/>
        <v>125.13333333333334</v>
      </c>
    </row>
    <row r="134" spans="1:15" x14ac:dyDescent="0.25">
      <c r="A134" s="27"/>
      <c r="B134" s="55" t="s">
        <v>91</v>
      </c>
      <c r="C134" s="29" t="s">
        <v>134</v>
      </c>
      <c r="D134" s="90">
        <v>94998</v>
      </c>
      <c r="E134" s="25">
        <f>F134-D134</f>
        <v>1331</v>
      </c>
      <c r="F134" s="90">
        <v>96329</v>
      </c>
      <c r="G134" s="46">
        <v>104130</v>
      </c>
      <c r="H134" s="25">
        <v>102363</v>
      </c>
      <c r="I134" s="25">
        <f>J134-H134</f>
        <v>3184</v>
      </c>
      <c r="J134" s="90">
        <v>105547</v>
      </c>
      <c r="K134" s="27">
        <f t="shared" si="59"/>
        <v>107.75279479567992</v>
      </c>
      <c r="L134" s="29">
        <f>I134/E134*100</f>
        <v>239.21863260706235</v>
      </c>
      <c r="M134" s="30">
        <f t="shared" si="41"/>
        <v>109.56928858391555</v>
      </c>
      <c r="N134" s="30">
        <f t="shared" si="42"/>
        <v>101.36079900124844</v>
      </c>
    </row>
    <row r="135" spans="1:15" x14ac:dyDescent="0.25">
      <c r="A135" s="27"/>
      <c r="B135" s="36" t="s">
        <v>92</v>
      </c>
      <c r="C135" s="29" t="s">
        <v>134</v>
      </c>
      <c r="D135" s="103">
        <v>16.2</v>
      </c>
      <c r="E135" s="27"/>
      <c r="F135" s="103">
        <v>16.2</v>
      </c>
      <c r="G135" s="122">
        <v>17</v>
      </c>
      <c r="H135" s="27">
        <v>16.7</v>
      </c>
      <c r="I135" s="27"/>
      <c r="J135" s="103">
        <v>16.8</v>
      </c>
      <c r="K135" s="27">
        <f t="shared" si="59"/>
        <v>103.08641975308642</v>
      </c>
      <c r="L135" s="29"/>
      <c r="M135" s="30">
        <f t="shared" si="41"/>
        <v>103.70370370370372</v>
      </c>
      <c r="N135" s="30">
        <f t="shared" si="42"/>
        <v>98.82352941176471</v>
      </c>
    </row>
    <row r="136" spans="1:15" x14ac:dyDescent="0.25">
      <c r="A136" s="27" t="s">
        <v>11</v>
      </c>
      <c r="B136" s="55" t="s">
        <v>93</v>
      </c>
      <c r="C136" s="29" t="s">
        <v>145</v>
      </c>
      <c r="D136" s="90">
        <v>5976</v>
      </c>
      <c r="E136" s="25">
        <f>F136-D136</f>
        <v>1788</v>
      </c>
      <c r="F136" s="90">
        <v>7764</v>
      </c>
      <c r="G136" s="122">
        <v>9800</v>
      </c>
      <c r="H136" s="25">
        <v>11197</v>
      </c>
      <c r="I136" s="25">
        <f>J136-H136</f>
        <v>7116</v>
      </c>
      <c r="J136" s="90">
        <v>18313</v>
      </c>
      <c r="K136" s="27">
        <f t="shared" si="59"/>
        <v>187.3661311914324</v>
      </c>
      <c r="L136" s="29">
        <f>I136/E136*100</f>
        <v>397.98657718120808</v>
      </c>
      <c r="M136" s="30">
        <f t="shared" si="41"/>
        <v>235.87068521380732</v>
      </c>
      <c r="N136" s="30">
        <f t="shared" si="42"/>
        <v>186.86734693877551</v>
      </c>
    </row>
    <row r="137" spans="1:15" x14ac:dyDescent="0.25">
      <c r="A137" s="27"/>
      <c r="B137" s="55" t="s">
        <v>94</v>
      </c>
      <c r="C137" s="29" t="s">
        <v>134</v>
      </c>
      <c r="D137" s="90">
        <v>340656</v>
      </c>
      <c r="E137" s="25">
        <f>F137-D137</f>
        <v>1788</v>
      </c>
      <c r="F137" s="90">
        <v>342444</v>
      </c>
      <c r="G137" s="102">
        <v>353980</v>
      </c>
      <c r="H137" s="25">
        <v>355377</v>
      </c>
      <c r="I137" s="25">
        <f>J137-H137</f>
        <v>7720</v>
      </c>
      <c r="J137" s="90">
        <v>363097</v>
      </c>
      <c r="K137" s="27">
        <f t="shared" si="59"/>
        <v>104.32136818373961</v>
      </c>
      <c r="L137" s="29">
        <f>I137/E137*100</f>
        <v>431.76733780760628</v>
      </c>
      <c r="M137" s="30">
        <f t="shared" si="41"/>
        <v>106.03105909287358</v>
      </c>
      <c r="N137" s="30">
        <f t="shared" si="42"/>
        <v>102.57556924120006</v>
      </c>
    </row>
    <row r="138" spans="1:15" x14ac:dyDescent="0.25">
      <c r="A138" s="27"/>
      <c r="B138" s="36" t="s">
        <v>95</v>
      </c>
      <c r="C138" s="29" t="s">
        <v>134</v>
      </c>
      <c r="D138" s="103">
        <v>98</v>
      </c>
      <c r="E138" s="27"/>
      <c r="F138" s="103">
        <v>98.2</v>
      </c>
      <c r="G138" s="122">
        <v>99.4</v>
      </c>
      <c r="H138" s="27">
        <v>98.9</v>
      </c>
      <c r="I138" s="27"/>
      <c r="J138" s="103">
        <v>98.2</v>
      </c>
      <c r="K138" s="27">
        <f t="shared" si="59"/>
        <v>100.91836734693878</v>
      </c>
      <c r="L138" s="29"/>
      <c r="M138" s="30">
        <f t="shared" si="41"/>
        <v>100</v>
      </c>
      <c r="N138" s="30">
        <f t="shared" si="42"/>
        <v>98.792756539235398</v>
      </c>
    </row>
    <row r="139" spans="1:15" x14ac:dyDescent="0.25">
      <c r="A139" s="27" t="s">
        <v>96</v>
      </c>
      <c r="B139" s="26" t="s">
        <v>97</v>
      </c>
      <c r="C139" s="29"/>
      <c r="D139" s="24"/>
      <c r="E139" s="23"/>
      <c r="F139" s="42"/>
      <c r="G139" s="41"/>
      <c r="H139" s="24"/>
      <c r="I139" s="23"/>
      <c r="J139" s="42"/>
      <c r="K139" s="27"/>
      <c r="L139" s="29"/>
      <c r="M139" s="30"/>
      <c r="N139" s="30"/>
    </row>
    <row r="140" spans="1:15" ht="18" x14ac:dyDescent="0.25">
      <c r="A140" s="27"/>
      <c r="B140" s="37" t="s">
        <v>98</v>
      </c>
      <c r="C140" s="29" t="s">
        <v>160</v>
      </c>
      <c r="D140" s="33">
        <v>498554.34588613239</v>
      </c>
      <c r="E140" s="46">
        <f>F140-D140</f>
        <v>274428.65539334115</v>
      </c>
      <c r="F140" s="48">
        <v>772983.00127947354</v>
      </c>
      <c r="G140" s="46">
        <v>1230475</v>
      </c>
      <c r="H140" s="33">
        <v>558680</v>
      </c>
      <c r="I140" s="46">
        <f>J140-H140</f>
        <v>287118</v>
      </c>
      <c r="J140" s="48">
        <v>845798</v>
      </c>
      <c r="K140" s="32">
        <f>H140/D140*100</f>
        <v>112.06</v>
      </c>
      <c r="L140" s="29">
        <f t="shared" si="41"/>
        <v>104.6239138505675</v>
      </c>
      <c r="M140" s="30">
        <f t="shared" si="41"/>
        <v>109.42</v>
      </c>
      <c r="N140" s="30">
        <f t="shared" si="42"/>
        <v>68.73752006339015</v>
      </c>
    </row>
    <row r="141" spans="1:15" ht="18" x14ac:dyDescent="0.25">
      <c r="A141" s="27"/>
      <c r="B141" s="69" t="s">
        <v>164</v>
      </c>
      <c r="C141" s="29" t="s">
        <v>161</v>
      </c>
      <c r="D141" s="33">
        <v>423085.71428571426</v>
      </c>
      <c r="E141" s="46">
        <f>F141-D141</f>
        <v>328299.17177326692</v>
      </c>
      <c r="F141" s="48">
        <v>751384.88605898118</v>
      </c>
      <c r="G141" s="46">
        <v>1250802</v>
      </c>
      <c r="H141" s="33">
        <v>510876</v>
      </c>
      <c r="I141" s="46">
        <f>J141-H141</f>
        <v>385977</v>
      </c>
      <c r="J141" s="48">
        <v>896853</v>
      </c>
      <c r="K141" s="32">
        <f>H141/D141*100</f>
        <v>120.75</v>
      </c>
      <c r="L141" s="29">
        <f t="shared" si="41"/>
        <v>117.56867917612874</v>
      </c>
      <c r="M141" s="30">
        <f t="shared" si="41"/>
        <v>119.36</v>
      </c>
      <c r="N141" s="30">
        <f t="shared" si="42"/>
        <v>71.702235845481539</v>
      </c>
    </row>
    <row r="142" spans="1:15" s="8" customFormat="1" ht="28.5" x14ac:dyDescent="0.25">
      <c r="A142" s="22">
        <v>4</v>
      </c>
      <c r="B142" s="35" t="s">
        <v>13</v>
      </c>
      <c r="C142" s="38" t="s">
        <v>135</v>
      </c>
      <c r="D142" s="151">
        <f>D143+D147</f>
        <v>79.111199999999997</v>
      </c>
      <c r="E142" s="23">
        <f>F142-D142</f>
        <v>52.481700000000018</v>
      </c>
      <c r="F142" s="151">
        <f>F143+F147</f>
        <v>131.59290000000001</v>
      </c>
      <c r="G142" s="82">
        <f>G143+G147</f>
        <v>250</v>
      </c>
      <c r="H142" s="151">
        <f>H143+H147</f>
        <v>82.842199999999991</v>
      </c>
      <c r="I142" s="23">
        <f>J142-H142</f>
        <v>66.537800000000004</v>
      </c>
      <c r="J142" s="151">
        <f>J143+J147</f>
        <v>149.38</v>
      </c>
      <c r="K142" s="24">
        <f>H142/D142*100</f>
        <v>104.71614638635236</v>
      </c>
      <c r="L142" s="23">
        <f t="shared" si="41"/>
        <v>126.78285954913804</v>
      </c>
      <c r="M142" s="24">
        <f t="shared" si="41"/>
        <v>113.51676268248514</v>
      </c>
      <c r="N142" s="24">
        <f t="shared" si="42"/>
        <v>59.751999999999995</v>
      </c>
    </row>
    <row r="143" spans="1:15" ht="30" x14ac:dyDescent="0.25">
      <c r="A143" s="25" t="s">
        <v>99</v>
      </c>
      <c r="B143" s="26" t="s">
        <v>14</v>
      </c>
      <c r="C143" s="34" t="s">
        <v>135</v>
      </c>
      <c r="D143" s="152">
        <v>49.419700000000006</v>
      </c>
      <c r="E143" s="30">
        <f t="shared" ref="E143" si="60">F143-D143</f>
        <v>32.0732</v>
      </c>
      <c r="F143" s="28">
        <v>81.492900000000006</v>
      </c>
      <c r="G143" s="153">
        <v>150</v>
      </c>
      <c r="H143" s="152">
        <v>50.044699999999992</v>
      </c>
      <c r="I143" s="30">
        <f t="shared" ref="I143" si="61">J143-H143</f>
        <v>23.605300000000014</v>
      </c>
      <c r="J143" s="28">
        <v>73.650000000000006</v>
      </c>
      <c r="K143" s="30">
        <f>H143/D143*100</f>
        <v>101.26467785114031</v>
      </c>
      <c r="L143" s="27">
        <f t="shared" si="41"/>
        <v>73.59820660239707</v>
      </c>
      <c r="M143" s="30">
        <f t="shared" si="41"/>
        <v>90.375971403643746</v>
      </c>
      <c r="N143" s="30">
        <f t="shared" si="42"/>
        <v>49.1</v>
      </c>
      <c r="O143" s="11"/>
    </row>
    <row r="144" spans="1:15" ht="16.5" x14ac:dyDescent="0.25">
      <c r="A144" s="27"/>
      <c r="B144" s="36" t="s">
        <v>100</v>
      </c>
      <c r="C144" s="54"/>
      <c r="D144" s="154"/>
      <c r="E144" s="29"/>
      <c r="F144" s="28"/>
      <c r="G144" s="63"/>
      <c r="H144" s="154"/>
      <c r="I144" s="29"/>
      <c r="J144" s="28"/>
      <c r="K144" s="27"/>
      <c r="L144" s="29"/>
      <c r="M144" s="30"/>
      <c r="N144" s="30"/>
    </row>
    <row r="145" spans="1:15" ht="30" x14ac:dyDescent="0.25">
      <c r="A145" s="27"/>
      <c r="B145" s="36" t="s">
        <v>101</v>
      </c>
      <c r="C145" s="39" t="s">
        <v>135</v>
      </c>
      <c r="D145" s="155">
        <v>31.3094</v>
      </c>
      <c r="E145" s="30">
        <f t="shared" ref="E145:E147" si="62">F145-D145</f>
        <v>14.652000000000005</v>
      </c>
      <c r="F145" s="28">
        <v>45.961400000000005</v>
      </c>
      <c r="G145" s="153">
        <v>75</v>
      </c>
      <c r="H145" s="155">
        <v>11.554399999999999</v>
      </c>
      <c r="I145" s="30">
        <f t="shared" ref="I145:I147" si="63">J145-H145</f>
        <v>6.8255999999999997</v>
      </c>
      <c r="J145" s="28">
        <v>18.38</v>
      </c>
      <c r="K145" s="32">
        <f>H145/D145*100</f>
        <v>36.903933004145713</v>
      </c>
      <c r="L145" s="29">
        <f t="shared" si="41"/>
        <v>46.58476658476657</v>
      </c>
      <c r="M145" s="30">
        <f t="shared" si="41"/>
        <v>39.990078631199218</v>
      </c>
      <c r="N145" s="30">
        <f t="shared" si="42"/>
        <v>24.506666666666664</v>
      </c>
    </row>
    <row r="146" spans="1:15" x14ac:dyDescent="0.25">
      <c r="A146" s="27"/>
      <c r="B146" s="36" t="s">
        <v>102</v>
      </c>
      <c r="C146" s="39" t="s">
        <v>134</v>
      </c>
      <c r="D146" s="155">
        <v>6.9103000000000003</v>
      </c>
      <c r="E146" s="30">
        <f t="shared" si="62"/>
        <v>5.9849000000000006</v>
      </c>
      <c r="F146" s="28">
        <v>12.895200000000001</v>
      </c>
      <c r="G146" s="153">
        <v>35</v>
      </c>
      <c r="H146" s="155">
        <v>5.8302999999999994</v>
      </c>
      <c r="I146" s="30">
        <f t="shared" si="63"/>
        <v>4.0197000000000003</v>
      </c>
      <c r="J146" s="28">
        <v>9.85</v>
      </c>
      <c r="K146" s="32">
        <f>H146/D146*100</f>
        <v>84.37115610031401</v>
      </c>
      <c r="L146" s="29">
        <f t="shared" si="41"/>
        <v>67.164029474176672</v>
      </c>
      <c r="M146" s="30">
        <f t="shared" si="41"/>
        <v>76.385011477138775</v>
      </c>
      <c r="N146" s="30">
        <f t="shared" si="42"/>
        <v>28.142857142857142</v>
      </c>
    </row>
    <row r="147" spans="1:15" ht="30" x14ac:dyDescent="0.25">
      <c r="A147" s="27" t="s">
        <v>103</v>
      </c>
      <c r="B147" s="26" t="s">
        <v>15</v>
      </c>
      <c r="C147" s="34" t="s">
        <v>135</v>
      </c>
      <c r="D147" s="155">
        <v>29.691499999999998</v>
      </c>
      <c r="E147" s="30">
        <f t="shared" si="62"/>
        <v>20.408500000000004</v>
      </c>
      <c r="F147" s="28">
        <v>50.1</v>
      </c>
      <c r="G147" s="80">
        <v>100</v>
      </c>
      <c r="H147" s="155">
        <v>32.797499999999999</v>
      </c>
      <c r="I147" s="30">
        <f t="shared" si="63"/>
        <v>42.932500000000005</v>
      </c>
      <c r="J147" s="28">
        <v>75.73</v>
      </c>
      <c r="K147" s="32">
        <f>H147/D147*100</f>
        <v>110.46090631999057</v>
      </c>
      <c r="L147" s="29">
        <f t="shared" si="41"/>
        <v>210.36577896464706</v>
      </c>
      <c r="M147" s="30">
        <f t="shared" si="41"/>
        <v>151.15768463073854</v>
      </c>
      <c r="N147" s="30">
        <f t="shared" si="42"/>
        <v>75.73</v>
      </c>
    </row>
    <row r="148" spans="1:15" s="10" customFormat="1" ht="17.25" x14ac:dyDescent="0.25">
      <c r="A148" s="22">
        <v>5</v>
      </c>
      <c r="B148" s="43" t="s">
        <v>104</v>
      </c>
      <c r="C148" s="53"/>
      <c r="D148" s="24"/>
      <c r="E148" s="23"/>
      <c r="F148" s="42"/>
      <c r="G148" s="23"/>
      <c r="H148" s="24"/>
      <c r="I148" s="23"/>
      <c r="J148" s="42"/>
      <c r="K148" s="27"/>
      <c r="L148" s="29"/>
      <c r="M148" s="30"/>
      <c r="N148" s="30"/>
    </row>
    <row r="149" spans="1:15" x14ac:dyDescent="0.25">
      <c r="A149" s="27" t="s">
        <v>105</v>
      </c>
      <c r="B149" s="36" t="s">
        <v>173</v>
      </c>
      <c r="C149" s="39" t="s">
        <v>133</v>
      </c>
      <c r="D149" s="77">
        <f>D150+D151</f>
        <v>1820.3</v>
      </c>
      <c r="E149" s="25">
        <f>F149-D149</f>
        <v>919.80375293197835</v>
      </c>
      <c r="F149" s="77">
        <f>F150+F151</f>
        <v>2740.1037529319783</v>
      </c>
      <c r="G149" s="63">
        <f>G150+G151</f>
        <v>4000</v>
      </c>
      <c r="H149" s="77">
        <v>2411.19</v>
      </c>
      <c r="I149" s="25">
        <f>J149-H149</f>
        <v>1128.81</v>
      </c>
      <c r="J149" s="77">
        <v>3540</v>
      </c>
      <c r="K149" s="32">
        <f t="shared" ref="K149:K152" si="64">H149/D149*100</f>
        <v>132.46113278031095</v>
      </c>
      <c r="L149" s="29">
        <f t="shared" si="41"/>
        <v>122.72291740513023</v>
      </c>
      <c r="M149" s="30">
        <f t="shared" si="41"/>
        <v>129.19218829623196</v>
      </c>
      <c r="N149" s="30">
        <f t="shared" si="42"/>
        <v>88.5</v>
      </c>
    </row>
    <row r="150" spans="1:15" x14ac:dyDescent="0.25">
      <c r="A150" s="27"/>
      <c r="B150" s="37" t="s">
        <v>214</v>
      </c>
      <c r="C150" s="39" t="s">
        <v>133</v>
      </c>
      <c r="D150" s="95">
        <v>1800.3</v>
      </c>
      <c r="E150" s="25">
        <f t="shared" ref="E150:E151" si="65">F150-D150</f>
        <v>916.50375293197817</v>
      </c>
      <c r="F150" s="25">
        <v>2716.8037529319781</v>
      </c>
      <c r="G150" s="63">
        <v>3947</v>
      </c>
      <c r="H150" s="95">
        <v>2363.9</v>
      </c>
      <c r="I150" s="25">
        <f t="shared" ref="I150:I151" si="66">J150-H150</f>
        <v>1110.8919999999998</v>
      </c>
      <c r="J150" s="25">
        <v>3474.7919999999999</v>
      </c>
      <c r="K150" s="32">
        <f t="shared" si="64"/>
        <v>131.30589346220077</v>
      </c>
      <c r="L150" s="29">
        <f t="shared" si="41"/>
        <v>121.20976007421204</v>
      </c>
      <c r="M150" s="30">
        <f t="shared" si="41"/>
        <v>127.89999999999999</v>
      </c>
      <c r="N150" s="30">
        <f t="shared" si="42"/>
        <v>88.036280719533821</v>
      </c>
      <c r="O150" s="65"/>
    </row>
    <row r="151" spans="1:15" x14ac:dyDescent="0.25">
      <c r="A151" s="27"/>
      <c r="B151" s="37" t="s">
        <v>234</v>
      </c>
      <c r="C151" s="39" t="s">
        <v>134</v>
      </c>
      <c r="D151" s="95">
        <v>20</v>
      </c>
      <c r="E151" s="25">
        <f t="shared" si="65"/>
        <v>3.3000000000000007</v>
      </c>
      <c r="F151" s="25">
        <v>23.3</v>
      </c>
      <c r="G151" s="63">
        <v>53</v>
      </c>
      <c r="H151" s="95">
        <v>34</v>
      </c>
      <c r="I151" s="25">
        <f t="shared" si="66"/>
        <v>2.4399999999999977</v>
      </c>
      <c r="J151" s="25">
        <v>36.44</v>
      </c>
      <c r="K151" s="32">
        <f t="shared" si="64"/>
        <v>170</v>
      </c>
      <c r="L151" s="29">
        <f t="shared" si="41"/>
        <v>73.939393939393852</v>
      </c>
      <c r="M151" s="30">
        <f t="shared" si="41"/>
        <v>156.39484978540773</v>
      </c>
      <c r="N151" s="30">
        <f t="shared" si="42"/>
        <v>68.754716981132063</v>
      </c>
    </row>
    <row r="152" spans="1:15" x14ac:dyDescent="0.25">
      <c r="A152" s="27" t="s">
        <v>106</v>
      </c>
      <c r="B152" s="36" t="s">
        <v>156</v>
      </c>
      <c r="C152" s="39" t="s">
        <v>133</v>
      </c>
      <c r="D152" s="100">
        <v>4260.509</v>
      </c>
      <c r="E152" s="25">
        <f>F152-D152</f>
        <v>1321.2470000000003</v>
      </c>
      <c r="F152" s="80">
        <v>5581.7560000000003</v>
      </c>
      <c r="G152" s="104">
        <v>8048.2420000000002</v>
      </c>
      <c r="H152" s="100">
        <v>3650.35</v>
      </c>
      <c r="I152" s="25">
        <f>J152-H152</f>
        <v>2524.77</v>
      </c>
      <c r="J152" s="80">
        <v>6175.12</v>
      </c>
      <c r="K152" s="32">
        <f t="shared" si="64"/>
        <v>85.678729935789349</v>
      </c>
      <c r="L152" s="29">
        <f>I152/E152*100</f>
        <v>191.08993246531492</v>
      </c>
      <c r="M152" s="30">
        <f>J152/F152*100</f>
        <v>110.63041809781724</v>
      </c>
      <c r="N152" s="30">
        <f t="shared" si="42"/>
        <v>76.726321102173614</v>
      </c>
    </row>
    <row r="153" spans="1:15" s="10" customFormat="1" ht="17.25" x14ac:dyDescent="0.25">
      <c r="A153" s="22">
        <v>6</v>
      </c>
      <c r="B153" s="43" t="s">
        <v>235</v>
      </c>
      <c r="C153" s="40"/>
      <c r="D153" s="24"/>
      <c r="E153" s="23"/>
      <c r="F153" s="42"/>
      <c r="G153" s="41"/>
      <c r="H153" s="24"/>
      <c r="I153" s="23"/>
      <c r="J153" s="42"/>
      <c r="K153" s="27"/>
      <c r="L153" s="29"/>
      <c r="M153" s="30"/>
      <c r="N153" s="30"/>
    </row>
    <row r="154" spans="1:15" x14ac:dyDescent="0.25">
      <c r="A154" s="27" t="s">
        <v>107</v>
      </c>
      <c r="B154" s="36" t="s">
        <v>108</v>
      </c>
      <c r="C154" s="39" t="s">
        <v>133</v>
      </c>
      <c r="D154" s="56"/>
      <c r="E154" s="27"/>
      <c r="F154" s="114">
        <f>F155+F156</f>
        <v>42451</v>
      </c>
      <c r="G154" s="114">
        <f>G155+G156</f>
        <v>47800</v>
      </c>
      <c r="H154" s="56"/>
      <c r="I154" s="27"/>
      <c r="J154" s="105">
        <f>J155+J156</f>
        <v>47050</v>
      </c>
      <c r="K154" s="32"/>
      <c r="L154" s="29"/>
      <c r="M154" s="30">
        <f>J154/F154*100</f>
        <v>110.83366705142399</v>
      </c>
      <c r="N154" s="30">
        <f>J154/G154*100</f>
        <v>98.430962343096226</v>
      </c>
      <c r="O154" s="11"/>
    </row>
    <row r="155" spans="1:15" x14ac:dyDescent="0.25">
      <c r="A155" s="27"/>
      <c r="B155" s="36" t="s">
        <v>162</v>
      </c>
      <c r="C155" s="39" t="s">
        <v>134</v>
      </c>
      <c r="D155" s="27"/>
      <c r="E155" s="27"/>
      <c r="F155" s="66">
        <v>25439</v>
      </c>
      <c r="G155" s="66">
        <v>29150</v>
      </c>
      <c r="H155" s="27"/>
      <c r="I155" s="27"/>
      <c r="J155" s="48">
        <v>29200</v>
      </c>
      <c r="K155" s="32"/>
      <c r="L155" s="29"/>
      <c r="M155" s="30">
        <f>J155/F155*100</f>
        <v>114.78438617870199</v>
      </c>
      <c r="N155" s="30">
        <f t="shared" si="42"/>
        <v>100.17152658662091</v>
      </c>
      <c r="O155" s="65"/>
    </row>
    <row r="156" spans="1:15" x14ac:dyDescent="0.25">
      <c r="A156" s="27"/>
      <c r="B156" s="36" t="s">
        <v>109</v>
      </c>
      <c r="C156" s="39" t="s">
        <v>134</v>
      </c>
      <c r="D156" s="34"/>
      <c r="E156" s="27"/>
      <c r="F156" s="115">
        <v>17012</v>
      </c>
      <c r="G156" s="114">
        <v>18650</v>
      </c>
      <c r="H156" s="34"/>
      <c r="I156" s="27"/>
      <c r="J156" s="48">
        <v>17850</v>
      </c>
      <c r="K156" s="32"/>
      <c r="L156" s="29"/>
      <c r="M156" s="30">
        <f>J156/F156*100</f>
        <v>104.92593463437574</v>
      </c>
      <c r="N156" s="30">
        <f>J156/G156*100</f>
        <v>95.710455764075064</v>
      </c>
      <c r="O156" s="65"/>
    </row>
    <row r="157" spans="1:15" x14ac:dyDescent="0.25">
      <c r="A157" s="27" t="s">
        <v>110</v>
      </c>
      <c r="B157" s="36" t="s">
        <v>111</v>
      </c>
      <c r="C157" s="39" t="s">
        <v>133</v>
      </c>
      <c r="D157" s="30"/>
      <c r="E157" s="27"/>
      <c r="F157" s="116">
        <v>22547</v>
      </c>
      <c r="G157" s="114">
        <v>25550</v>
      </c>
      <c r="H157" s="30"/>
      <c r="I157" s="27"/>
      <c r="J157" s="48">
        <v>24100</v>
      </c>
      <c r="K157" s="32"/>
      <c r="L157" s="29"/>
      <c r="M157" s="30">
        <f>J157/F157*100</f>
        <v>106.88783430168094</v>
      </c>
      <c r="N157" s="30">
        <f>J157/G157*100</f>
        <v>94.324853228962809</v>
      </c>
      <c r="O157" s="65"/>
    </row>
    <row r="158" spans="1:15" s="10" customFormat="1" ht="17.25" x14ac:dyDescent="0.25">
      <c r="A158" s="23" t="s">
        <v>112</v>
      </c>
      <c r="B158" s="35" t="s">
        <v>176</v>
      </c>
      <c r="C158" s="53"/>
      <c r="D158" s="24"/>
      <c r="E158" s="23"/>
      <c r="F158" s="42"/>
      <c r="G158" s="41"/>
      <c r="H158" s="24"/>
      <c r="I158" s="23"/>
      <c r="J158" s="42"/>
      <c r="K158" s="27"/>
      <c r="L158" s="29"/>
      <c r="M158" s="30"/>
      <c r="N158" s="30"/>
    </row>
    <row r="159" spans="1:15" s="10" customFormat="1" ht="17.25" x14ac:dyDescent="0.25">
      <c r="A159" s="22">
        <v>1</v>
      </c>
      <c r="B159" s="43" t="s">
        <v>113</v>
      </c>
      <c r="C159" s="53"/>
      <c r="D159" s="24"/>
      <c r="E159" s="23"/>
      <c r="F159" s="42"/>
      <c r="G159" s="41"/>
      <c r="H159" s="24"/>
      <c r="I159" s="23"/>
      <c r="J159" s="42"/>
      <c r="K159" s="27"/>
      <c r="L159" s="29"/>
      <c r="M159" s="30"/>
      <c r="N159" s="30"/>
    </row>
    <row r="160" spans="1:15" ht="16.5" x14ac:dyDescent="0.25">
      <c r="A160" s="27" t="s">
        <v>24</v>
      </c>
      <c r="B160" s="36" t="s">
        <v>114</v>
      </c>
      <c r="C160" s="54"/>
      <c r="D160" s="30"/>
      <c r="E160" s="23"/>
      <c r="F160" s="28"/>
      <c r="G160" s="29"/>
      <c r="H160" s="30"/>
      <c r="I160" s="23"/>
      <c r="J160" s="28"/>
      <c r="K160" s="27"/>
      <c r="L160" s="29"/>
      <c r="M160" s="30"/>
      <c r="N160" s="30"/>
    </row>
    <row r="161" spans="1:15" x14ac:dyDescent="0.25">
      <c r="A161" s="27"/>
      <c r="B161" s="37" t="s">
        <v>177</v>
      </c>
      <c r="C161" s="29" t="s">
        <v>146</v>
      </c>
      <c r="D161" s="33">
        <v>148339</v>
      </c>
      <c r="E161" s="27"/>
      <c r="F161" s="48"/>
      <c r="G161" s="46">
        <v>150250</v>
      </c>
      <c r="H161" s="33">
        <v>149005</v>
      </c>
      <c r="I161" s="27"/>
      <c r="J161" s="48"/>
      <c r="K161" s="27">
        <f>H161/D161*100</f>
        <v>100.44897161232042</v>
      </c>
      <c r="L161" s="29"/>
      <c r="M161" s="30"/>
      <c r="N161" s="30"/>
      <c r="O161" s="65"/>
    </row>
    <row r="162" spans="1:15" ht="30" x14ac:dyDescent="0.25">
      <c r="A162" s="27"/>
      <c r="B162" s="45" t="s">
        <v>115</v>
      </c>
      <c r="C162" s="29" t="s">
        <v>147</v>
      </c>
      <c r="D162" s="47">
        <v>0</v>
      </c>
      <c r="E162" s="46"/>
      <c r="F162" s="46">
        <v>0</v>
      </c>
      <c r="G162" s="123">
        <v>5</v>
      </c>
      <c r="H162" s="47">
        <v>5</v>
      </c>
      <c r="I162" s="46"/>
      <c r="J162" s="47">
        <v>5</v>
      </c>
      <c r="K162" s="29"/>
      <c r="L162" s="29"/>
      <c r="M162" s="32"/>
      <c r="N162" s="32">
        <f>J162/G162*100</f>
        <v>100</v>
      </c>
    </row>
    <row r="163" spans="1:15" ht="30" x14ac:dyDescent="0.25">
      <c r="A163" s="27"/>
      <c r="B163" s="51" t="s">
        <v>116</v>
      </c>
      <c r="C163" s="29" t="s">
        <v>147</v>
      </c>
      <c r="D163" s="47">
        <v>123</v>
      </c>
      <c r="E163" s="46"/>
      <c r="F163" s="46">
        <v>123</v>
      </c>
      <c r="G163" s="123">
        <v>135</v>
      </c>
      <c r="H163" s="47">
        <v>135</v>
      </c>
      <c r="I163" s="46"/>
      <c r="J163" s="47">
        <v>135</v>
      </c>
      <c r="K163" s="29">
        <f>H163/D163*100</f>
        <v>109.75609756097562</v>
      </c>
      <c r="L163" s="29"/>
      <c r="M163" s="32">
        <f t="shared" ref="M163:M166" si="67">J163/F163*100</f>
        <v>109.75609756097562</v>
      </c>
      <c r="N163" s="32">
        <f t="shared" ref="N163:N166" si="68">J163/G163*100</f>
        <v>100</v>
      </c>
    </row>
    <row r="164" spans="1:15" ht="30" x14ac:dyDescent="0.25">
      <c r="A164" s="27"/>
      <c r="B164" s="107" t="s">
        <v>202</v>
      </c>
      <c r="C164" s="29" t="s">
        <v>148</v>
      </c>
      <c r="D164" s="32">
        <v>58.3</v>
      </c>
      <c r="E164" s="46"/>
      <c r="F164" s="29">
        <v>59.4</v>
      </c>
      <c r="G164" s="103" t="s">
        <v>236</v>
      </c>
      <c r="H164" s="32">
        <v>64.900000000000006</v>
      </c>
      <c r="I164" s="46"/>
      <c r="J164" s="32">
        <v>64.900000000000006</v>
      </c>
      <c r="K164" s="29"/>
      <c r="L164" s="29"/>
      <c r="M164" s="32"/>
      <c r="N164" s="32"/>
    </row>
    <row r="165" spans="1:15" ht="30" x14ac:dyDescent="0.25">
      <c r="A165" s="57"/>
      <c r="B165" s="45" t="s">
        <v>204</v>
      </c>
      <c r="C165" s="29" t="s">
        <v>147</v>
      </c>
      <c r="D165" s="78">
        <v>1</v>
      </c>
      <c r="E165" s="29"/>
      <c r="F165" s="46">
        <v>1</v>
      </c>
      <c r="G165" s="121">
        <v>2</v>
      </c>
      <c r="H165" s="78">
        <v>1</v>
      </c>
      <c r="I165" s="29"/>
      <c r="J165" s="78">
        <v>1</v>
      </c>
      <c r="K165" s="29"/>
      <c r="L165" s="29"/>
      <c r="M165" s="32"/>
      <c r="N165" s="32"/>
    </row>
    <row r="166" spans="1:15" ht="30" x14ac:dyDescent="0.25">
      <c r="A166" s="57"/>
      <c r="B166" s="51" t="s">
        <v>117</v>
      </c>
      <c r="C166" s="29" t="s">
        <v>147</v>
      </c>
      <c r="D166" s="78">
        <v>25</v>
      </c>
      <c r="E166" s="29"/>
      <c r="F166" s="46">
        <v>25</v>
      </c>
      <c r="G166" s="121">
        <v>30</v>
      </c>
      <c r="H166" s="78">
        <v>29</v>
      </c>
      <c r="I166" s="29"/>
      <c r="J166" s="78">
        <v>29</v>
      </c>
      <c r="K166" s="29">
        <f>H166/D166*100</f>
        <v>115.99999999999999</v>
      </c>
      <c r="L166" s="29"/>
      <c r="M166" s="32">
        <f t="shared" si="67"/>
        <v>115.99999999999999</v>
      </c>
      <c r="N166" s="32">
        <f t="shared" si="68"/>
        <v>96.666666666666671</v>
      </c>
    </row>
    <row r="167" spans="1:15" ht="30" x14ac:dyDescent="0.25">
      <c r="A167" s="57"/>
      <c r="B167" s="107" t="s">
        <v>203</v>
      </c>
      <c r="C167" s="108" t="s">
        <v>148</v>
      </c>
      <c r="D167" s="124">
        <v>28.4</v>
      </c>
      <c r="E167" s="29"/>
      <c r="F167" s="29">
        <v>28.4</v>
      </c>
      <c r="G167" s="29" t="s">
        <v>237</v>
      </c>
      <c r="H167" s="124">
        <v>33</v>
      </c>
      <c r="I167" s="29"/>
      <c r="J167" s="124">
        <v>33</v>
      </c>
      <c r="K167" s="29"/>
      <c r="L167" s="29"/>
      <c r="M167" s="32"/>
      <c r="N167" s="32"/>
    </row>
    <row r="168" spans="1:15" x14ac:dyDescent="0.25">
      <c r="A168" s="27"/>
      <c r="B168" s="45" t="s">
        <v>118</v>
      </c>
      <c r="C168" s="29" t="s">
        <v>148</v>
      </c>
      <c r="D168" s="125"/>
      <c r="E168" s="29"/>
      <c r="F168" s="29"/>
      <c r="G168" s="122">
        <v>94.8</v>
      </c>
      <c r="H168" s="125"/>
      <c r="I168" s="29"/>
      <c r="J168" s="29"/>
      <c r="K168" s="29"/>
      <c r="L168" s="29"/>
      <c r="M168" s="32"/>
      <c r="N168" s="32"/>
    </row>
    <row r="169" spans="1:15" ht="16.5" x14ac:dyDescent="0.25">
      <c r="A169" s="27" t="s">
        <v>63</v>
      </c>
      <c r="B169" s="36" t="s">
        <v>152</v>
      </c>
      <c r="C169" s="54"/>
      <c r="D169" s="30"/>
      <c r="E169" s="27"/>
      <c r="F169" s="28"/>
      <c r="G169" s="29"/>
      <c r="H169" s="30"/>
      <c r="I169" s="27"/>
      <c r="J169" s="28"/>
      <c r="K169" s="27"/>
      <c r="L169" s="29"/>
      <c r="M169" s="30"/>
      <c r="N169" s="30"/>
    </row>
    <row r="170" spans="1:15" ht="30" x14ac:dyDescent="0.25">
      <c r="A170" s="27"/>
      <c r="B170" s="51" t="s">
        <v>238</v>
      </c>
      <c r="C170" s="39" t="s">
        <v>136</v>
      </c>
      <c r="D170" s="30"/>
      <c r="E170" s="27"/>
      <c r="F170" s="28"/>
      <c r="G170" s="64">
        <v>13800</v>
      </c>
      <c r="H170" s="30"/>
      <c r="I170" s="27"/>
      <c r="J170" s="28"/>
      <c r="K170" s="32"/>
      <c r="L170" s="29"/>
      <c r="M170" s="30"/>
      <c r="N170" s="30"/>
    </row>
    <row r="171" spans="1:15" ht="30" x14ac:dyDescent="0.25">
      <c r="A171" s="27"/>
      <c r="B171" s="51" t="s">
        <v>239</v>
      </c>
      <c r="C171" s="39" t="s">
        <v>136</v>
      </c>
      <c r="D171" s="30"/>
      <c r="E171" s="27"/>
      <c r="F171" s="28"/>
      <c r="G171" s="46">
        <v>82</v>
      </c>
      <c r="H171" s="30"/>
      <c r="I171" s="27"/>
      <c r="J171" s="28"/>
      <c r="K171" s="32"/>
      <c r="L171" s="29"/>
      <c r="M171" s="30"/>
      <c r="N171" s="30"/>
    </row>
    <row r="172" spans="1:15" s="8" customFormat="1" x14ac:dyDescent="0.25">
      <c r="A172" s="22">
        <v>2</v>
      </c>
      <c r="B172" s="58" t="s">
        <v>119</v>
      </c>
      <c r="C172" s="38"/>
      <c r="D172" s="24"/>
      <c r="E172" s="23"/>
      <c r="F172" s="23"/>
      <c r="G172" s="23"/>
      <c r="H172" s="24"/>
      <c r="I172" s="23"/>
      <c r="J172" s="23"/>
      <c r="K172" s="32"/>
      <c r="L172" s="29"/>
      <c r="M172" s="30"/>
      <c r="N172" s="30"/>
    </row>
    <row r="173" spans="1:15" x14ac:dyDescent="0.25">
      <c r="A173" s="27" t="s">
        <v>76</v>
      </c>
      <c r="B173" s="55" t="s">
        <v>215</v>
      </c>
      <c r="C173" s="34" t="s">
        <v>136</v>
      </c>
      <c r="D173" s="90">
        <f>SUM(D174:D176)</f>
        <v>9943</v>
      </c>
      <c r="E173" s="46">
        <f>F173-D173</f>
        <v>4176</v>
      </c>
      <c r="F173" s="90">
        <f>SUM(F174:F176)</f>
        <v>14119</v>
      </c>
      <c r="G173" s="117">
        <v>16000</v>
      </c>
      <c r="H173" s="90">
        <f>SUM(H174:H176)</f>
        <v>10025</v>
      </c>
      <c r="I173" s="46">
        <f>J173-H173</f>
        <v>4791</v>
      </c>
      <c r="J173" s="90">
        <f>SUM(J174:J176)</f>
        <v>14816</v>
      </c>
      <c r="K173" s="27">
        <f t="shared" ref="K173:M184" si="69">H173/D173*100</f>
        <v>100.82470079452881</v>
      </c>
      <c r="L173" s="29">
        <f>I173/E173*100</f>
        <v>114.72701149425288</v>
      </c>
      <c r="M173" s="30">
        <f>J173/F173*100</f>
        <v>104.93661024151852</v>
      </c>
      <c r="N173" s="30">
        <f>J173/G173*100</f>
        <v>92.600000000000009</v>
      </c>
    </row>
    <row r="174" spans="1:15" x14ac:dyDescent="0.25">
      <c r="A174" s="27"/>
      <c r="B174" s="55" t="s">
        <v>120</v>
      </c>
      <c r="C174" s="34" t="s">
        <v>134</v>
      </c>
      <c r="D174" s="90">
        <v>4818</v>
      </c>
      <c r="E174" s="46">
        <f t="shared" ref="E174:E176" si="70">F174-D174</f>
        <v>1309</v>
      </c>
      <c r="F174" s="90">
        <v>6127</v>
      </c>
      <c r="G174" s="115"/>
      <c r="H174" s="90">
        <v>4990</v>
      </c>
      <c r="I174" s="46">
        <f t="shared" ref="I174:I176" si="71">J174-H174</f>
        <v>3310</v>
      </c>
      <c r="J174" s="90">
        <v>8300</v>
      </c>
      <c r="K174" s="27">
        <f t="shared" si="69"/>
        <v>103.56994603569947</v>
      </c>
      <c r="L174" s="29">
        <f t="shared" si="69"/>
        <v>252.86478227654698</v>
      </c>
      <c r="M174" s="30">
        <f t="shared" si="69"/>
        <v>135.46597029541374</v>
      </c>
      <c r="N174" s="30"/>
    </row>
    <row r="175" spans="1:15" x14ac:dyDescent="0.25">
      <c r="A175" s="27"/>
      <c r="B175" s="55" t="s">
        <v>121</v>
      </c>
      <c r="C175" s="34" t="s">
        <v>134</v>
      </c>
      <c r="D175" s="90">
        <v>5050</v>
      </c>
      <c r="E175" s="46">
        <f t="shared" si="70"/>
        <v>2818</v>
      </c>
      <c r="F175" s="90">
        <v>7868</v>
      </c>
      <c r="G175" s="115"/>
      <c r="H175" s="90">
        <v>4909</v>
      </c>
      <c r="I175" s="46">
        <f t="shared" si="71"/>
        <v>1443</v>
      </c>
      <c r="J175" s="90">
        <v>6352</v>
      </c>
      <c r="K175" s="27">
        <f t="shared" si="69"/>
        <v>97.207920792079207</v>
      </c>
      <c r="L175" s="29">
        <f t="shared" si="69"/>
        <v>51.206529453513127</v>
      </c>
      <c r="M175" s="30">
        <f t="shared" si="69"/>
        <v>80.732079308591764</v>
      </c>
      <c r="N175" s="30"/>
    </row>
    <row r="176" spans="1:15" x14ac:dyDescent="0.25">
      <c r="A176" s="27"/>
      <c r="B176" s="55" t="s">
        <v>122</v>
      </c>
      <c r="C176" s="34" t="s">
        <v>136</v>
      </c>
      <c r="D176" s="90">
        <v>75</v>
      </c>
      <c r="E176" s="46">
        <f t="shared" si="70"/>
        <v>49</v>
      </c>
      <c r="F176" s="90">
        <v>124</v>
      </c>
      <c r="G176" s="118">
        <v>150</v>
      </c>
      <c r="H176" s="90">
        <v>126</v>
      </c>
      <c r="I176" s="46">
        <f t="shared" si="71"/>
        <v>38</v>
      </c>
      <c r="J176" s="90">
        <v>164</v>
      </c>
      <c r="K176" s="27">
        <f t="shared" si="69"/>
        <v>168</v>
      </c>
      <c r="L176" s="29">
        <f>I176/E176*100</f>
        <v>77.551020408163268</v>
      </c>
      <c r="M176" s="30">
        <f t="shared" si="69"/>
        <v>132.25806451612902</v>
      </c>
      <c r="N176" s="30">
        <f t="shared" ref="N176:N184" si="72">J176/G176*100</f>
        <v>109.33333333333333</v>
      </c>
    </row>
    <row r="177" spans="1:14" x14ac:dyDescent="0.25">
      <c r="A177" s="27" t="s">
        <v>78</v>
      </c>
      <c r="B177" s="55" t="s">
        <v>123</v>
      </c>
      <c r="C177" s="34" t="s">
        <v>136</v>
      </c>
      <c r="D177" s="119">
        <f>D178+D179</f>
        <v>4738</v>
      </c>
      <c r="E177" s="25">
        <f>F177-D177</f>
        <v>3158</v>
      </c>
      <c r="F177" s="48">
        <f>F178+F179</f>
        <v>7896</v>
      </c>
      <c r="G177" s="90">
        <f>SUM(G178:G179)</f>
        <v>9500</v>
      </c>
      <c r="H177" s="90">
        <f t="shared" ref="H177:I177" si="73">SUM(H178:H179)</f>
        <v>4921</v>
      </c>
      <c r="I177" s="90">
        <f t="shared" si="73"/>
        <v>3695</v>
      </c>
      <c r="J177" s="48">
        <f>J178+J179</f>
        <v>9283</v>
      </c>
      <c r="K177" s="27">
        <f t="shared" si="69"/>
        <v>103.86238919375263</v>
      </c>
      <c r="L177" s="29">
        <f t="shared" ref="L177:M180" si="74">I177/E177*100</f>
        <v>117.00443318556049</v>
      </c>
      <c r="M177" s="30">
        <f t="shared" si="74"/>
        <v>117.56585612968591</v>
      </c>
      <c r="N177" s="30">
        <f t="shared" si="72"/>
        <v>97.715789473684211</v>
      </c>
    </row>
    <row r="178" spans="1:14" x14ac:dyDescent="0.25">
      <c r="A178" s="27"/>
      <c r="B178" s="55" t="s">
        <v>124</v>
      </c>
      <c r="C178" s="34" t="s">
        <v>134</v>
      </c>
      <c r="D178" s="120"/>
      <c r="E178" s="25">
        <f t="shared" ref="E178:E180" si="75">F178-D178</f>
        <v>810</v>
      </c>
      <c r="F178" s="90">
        <v>810</v>
      </c>
      <c r="G178" s="90">
        <v>1000</v>
      </c>
      <c r="H178" s="90"/>
      <c r="I178" s="25"/>
      <c r="J178" s="90">
        <v>667</v>
      </c>
      <c r="K178" s="27"/>
      <c r="L178" s="29">
        <f t="shared" si="74"/>
        <v>0</v>
      </c>
      <c r="M178" s="30">
        <f t="shared" si="74"/>
        <v>82.34567901234567</v>
      </c>
      <c r="N178" s="30">
        <f t="shared" si="72"/>
        <v>66.7</v>
      </c>
    </row>
    <row r="179" spans="1:14" x14ac:dyDescent="0.25">
      <c r="A179" s="27"/>
      <c r="B179" s="55" t="s">
        <v>125</v>
      </c>
      <c r="C179" s="34" t="s">
        <v>134</v>
      </c>
      <c r="D179" s="90">
        <v>4738</v>
      </c>
      <c r="E179" s="25">
        <f t="shared" si="75"/>
        <v>2348</v>
      </c>
      <c r="F179" s="90">
        <v>7086</v>
      </c>
      <c r="G179" s="90">
        <v>8500</v>
      </c>
      <c r="H179" s="90">
        <v>4921</v>
      </c>
      <c r="I179" s="25">
        <f t="shared" ref="I179:I180" si="76">J179-H179</f>
        <v>3695</v>
      </c>
      <c r="J179" s="90">
        <v>8616</v>
      </c>
      <c r="K179" s="27">
        <f t="shared" si="69"/>
        <v>103.86238919375263</v>
      </c>
      <c r="L179" s="29">
        <f t="shared" si="74"/>
        <v>157.3679727427598</v>
      </c>
      <c r="M179" s="30">
        <f t="shared" si="74"/>
        <v>121.59187129551228</v>
      </c>
      <c r="N179" s="30">
        <f t="shared" si="72"/>
        <v>101.36470588235294</v>
      </c>
    </row>
    <row r="180" spans="1:14" ht="30" x14ac:dyDescent="0.25">
      <c r="A180" s="27"/>
      <c r="B180" s="55" t="s">
        <v>126</v>
      </c>
      <c r="C180" s="34" t="s">
        <v>134</v>
      </c>
      <c r="D180" s="90">
        <v>1750</v>
      </c>
      <c r="E180" s="25">
        <f t="shared" si="75"/>
        <v>1148</v>
      </c>
      <c r="F180" s="90">
        <v>2898</v>
      </c>
      <c r="G180" s="90">
        <v>2600</v>
      </c>
      <c r="H180" s="90">
        <v>1470</v>
      </c>
      <c r="I180" s="25">
        <f t="shared" si="76"/>
        <v>1129</v>
      </c>
      <c r="J180" s="90">
        <v>2599</v>
      </c>
      <c r="K180" s="27">
        <f t="shared" si="69"/>
        <v>84</v>
      </c>
      <c r="L180" s="29">
        <f t="shared" si="74"/>
        <v>98.344947735191639</v>
      </c>
      <c r="M180" s="30">
        <f t="shared" si="74"/>
        <v>89.682539682539684</v>
      </c>
      <c r="N180" s="30">
        <f t="shared" si="72"/>
        <v>99.961538461538453</v>
      </c>
    </row>
    <row r="181" spans="1:14" x14ac:dyDescent="0.25">
      <c r="A181" s="27" t="s">
        <v>218</v>
      </c>
      <c r="B181" s="55" t="s">
        <v>219</v>
      </c>
      <c r="C181" s="34"/>
      <c r="D181" s="106"/>
      <c r="E181" s="25"/>
      <c r="F181" s="48"/>
      <c r="G181" s="106"/>
      <c r="H181" s="106"/>
      <c r="I181" s="25"/>
      <c r="J181" s="48"/>
      <c r="K181" s="27"/>
      <c r="L181" s="29"/>
      <c r="M181" s="30"/>
      <c r="N181" s="30"/>
    </row>
    <row r="182" spans="1:14" x14ac:dyDescent="0.25">
      <c r="A182" s="27"/>
      <c r="B182" s="55" t="s">
        <v>220</v>
      </c>
      <c r="C182" s="34" t="s">
        <v>136</v>
      </c>
      <c r="D182" s="106">
        <v>43585</v>
      </c>
      <c r="E182" s="25"/>
      <c r="F182" s="48"/>
      <c r="G182" s="106">
        <v>65982</v>
      </c>
      <c r="H182" s="106">
        <v>45151</v>
      </c>
      <c r="I182" s="25"/>
      <c r="J182" s="48">
        <v>47092</v>
      </c>
      <c r="K182" s="27">
        <f t="shared" si="69"/>
        <v>103.59297923597568</v>
      </c>
      <c r="L182" s="29"/>
      <c r="M182" s="30"/>
      <c r="N182" s="30">
        <f t="shared" si="72"/>
        <v>71.370979964232674</v>
      </c>
    </row>
    <row r="183" spans="1:14" x14ac:dyDescent="0.25">
      <c r="A183" s="27"/>
      <c r="B183" s="55" t="s">
        <v>221</v>
      </c>
      <c r="C183" s="34" t="s">
        <v>136</v>
      </c>
      <c r="D183" s="106">
        <v>7043</v>
      </c>
      <c r="E183" s="25"/>
      <c r="F183" s="48"/>
      <c r="G183" s="106">
        <v>7018</v>
      </c>
      <c r="H183" s="106">
        <v>4706</v>
      </c>
      <c r="I183" s="25"/>
      <c r="J183" s="48">
        <v>5426</v>
      </c>
      <c r="K183" s="27">
        <f t="shared" si="69"/>
        <v>66.818117279568369</v>
      </c>
      <c r="L183" s="29"/>
      <c r="M183" s="30"/>
      <c r="N183" s="30">
        <f t="shared" si="72"/>
        <v>77.315474494157883</v>
      </c>
    </row>
    <row r="184" spans="1:14" x14ac:dyDescent="0.25">
      <c r="A184" s="27"/>
      <c r="B184" s="55" t="s">
        <v>222</v>
      </c>
      <c r="C184" s="34" t="s">
        <v>136</v>
      </c>
      <c r="D184" s="106">
        <v>38660</v>
      </c>
      <c r="E184" s="25"/>
      <c r="F184" s="48"/>
      <c r="G184" s="106">
        <v>41700</v>
      </c>
      <c r="H184" s="106">
        <v>40218</v>
      </c>
      <c r="I184" s="25"/>
      <c r="J184" s="48">
        <v>42170</v>
      </c>
      <c r="K184" s="27">
        <f t="shared" si="69"/>
        <v>104.03000517330574</v>
      </c>
      <c r="L184" s="29"/>
      <c r="M184" s="30"/>
      <c r="N184" s="30">
        <f t="shared" si="72"/>
        <v>101.12709832134293</v>
      </c>
    </row>
    <row r="185" spans="1:14" ht="16.5" x14ac:dyDescent="0.25">
      <c r="A185" s="22">
        <v>3</v>
      </c>
      <c r="B185" s="43" t="s">
        <v>127</v>
      </c>
      <c r="C185" s="54"/>
      <c r="D185" s="30"/>
      <c r="E185" s="23"/>
      <c r="F185" s="28"/>
      <c r="G185" s="29"/>
      <c r="H185" s="30"/>
      <c r="I185" s="23"/>
      <c r="J185" s="28"/>
      <c r="K185" s="27"/>
      <c r="L185" s="29"/>
      <c r="M185" s="30"/>
      <c r="N185" s="30"/>
    </row>
    <row r="186" spans="1:14" x14ac:dyDescent="0.25">
      <c r="A186" s="27"/>
      <c r="B186" s="37" t="s">
        <v>225</v>
      </c>
      <c r="C186" s="39" t="s">
        <v>149</v>
      </c>
      <c r="D186" s="30"/>
      <c r="E186" s="27"/>
      <c r="F186" s="28"/>
      <c r="G186" s="77">
        <f>G187+G188</f>
        <v>1900</v>
      </c>
      <c r="H186" s="30"/>
      <c r="I186" s="27"/>
      <c r="J186" s="28"/>
      <c r="K186" s="32"/>
      <c r="L186" s="29"/>
      <c r="M186" s="30"/>
      <c r="N186" s="30"/>
    </row>
    <row r="187" spans="1:14" x14ac:dyDescent="0.25">
      <c r="A187" s="27"/>
      <c r="B187" s="36" t="s">
        <v>163</v>
      </c>
      <c r="C187" s="39" t="s">
        <v>134</v>
      </c>
      <c r="D187" s="30"/>
      <c r="E187" s="27"/>
      <c r="F187" s="28"/>
      <c r="G187" s="110">
        <v>1430</v>
      </c>
      <c r="H187" s="30"/>
      <c r="I187" s="27"/>
      <c r="J187" s="28"/>
      <c r="K187" s="32"/>
      <c r="L187" s="29"/>
      <c r="M187" s="30"/>
      <c r="N187" s="30"/>
    </row>
    <row r="188" spans="1:14" x14ac:dyDescent="0.25">
      <c r="A188" s="27"/>
      <c r="B188" s="36" t="s">
        <v>128</v>
      </c>
      <c r="C188" s="39" t="s">
        <v>134</v>
      </c>
      <c r="D188" s="30"/>
      <c r="E188" s="27"/>
      <c r="F188" s="28"/>
      <c r="G188" s="110">
        <v>470</v>
      </c>
      <c r="H188" s="30"/>
      <c r="I188" s="27"/>
      <c r="J188" s="28"/>
      <c r="K188" s="32"/>
      <c r="L188" s="29"/>
      <c r="M188" s="30"/>
      <c r="N188" s="30"/>
    </row>
    <row r="189" spans="1:14" ht="30" x14ac:dyDescent="0.25">
      <c r="A189" s="27"/>
      <c r="B189" s="45" t="s">
        <v>224</v>
      </c>
      <c r="C189" s="39" t="s">
        <v>148</v>
      </c>
      <c r="D189" s="30"/>
      <c r="E189" s="27"/>
      <c r="F189" s="93">
        <v>10.119999999999999</v>
      </c>
      <c r="G189" s="135" t="s">
        <v>240</v>
      </c>
      <c r="H189" s="30"/>
      <c r="I189" s="27"/>
      <c r="J189" s="93"/>
      <c r="K189" s="52"/>
      <c r="L189" s="29"/>
      <c r="M189" s="30"/>
      <c r="N189" s="30"/>
    </row>
    <row r="190" spans="1:14" ht="30" x14ac:dyDescent="0.25">
      <c r="A190" s="27"/>
      <c r="B190" s="51" t="s">
        <v>223</v>
      </c>
      <c r="C190" s="39" t="s">
        <v>148</v>
      </c>
      <c r="D190" s="30"/>
      <c r="E190" s="27"/>
      <c r="F190" s="28">
        <v>16.5</v>
      </c>
      <c r="G190" s="135">
        <v>20.8</v>
      </c>
      <c r="H190" s="30"/>
      <c r="I190" s="27"/>
      <c r="J190" s="28"/>
      <c r="K190" s="52"/>
      <c r="L190" s="29"/>
      <c r="M190" s="30"/>
      <c r="N190" s="30"/>
    </row>
    <row r="191" spans="1:14" ht="16.5" x14ac:dyDescent="0.25">
      <c r="A191" s="22">
        <v>4</v>
      </c>
      <c r="B191" s="43" t="s">
        <v>129</v>
      </c>
      <c r="C191" s="44"/>
      <c r="D191" s="30"/>
      <c r="E191" s="23"/>
      <c r="F191" s="28"/>
      <c r="G191" s="29"/>
      <c r="H191" s="30"/>
      <c r="I191" s="23"/>
      <c r="J191" s="28"/>
      <c r="K191" s="27"/>
      <c r="L191" s="29"/>
      <c r="M191" s="30"/>
      <c r="N191" s="30"/>
    </row>
    <row r="192" spans="1:14" x14ac:dyDescent="0.25">
      <c r="A192" s="27"/>
      <c r="B192" s="36" t="s">
        <v>130</v>
      </c>
      <c r="C192" s="29" t="s">
        <v>150</v>
      </c>
      <c r="D192" s="90">
        <v>62</v>
      </c>
      <c r="E192" s="25">
        <f>F192-D192</f>
        <v>38</v>
      </c>
      <c r="F192" s="90">
        <v>100</v>
      </c>
      <c r="G192" s="70">
        <v>90</v>
      </c>
      <c r="H192" s="46">
        <v>75</v>
      </c>
      <c r="I192" s="25">
        <f>J192-H192</f>
        <v>46</v>
      </c>
      <c r="J192" s="90">
        <v>121</v>
      </c>
      <c r="K192" s="32">
        <f t="shared" ref="K192:K195" si="77">H192/D192*100</f>
        <v>120.96774193548387</v>
      </c>
      <c r="L192" s="29">
        <f t="shared" ref="L192:M195" si="78">I192/E192*100</f>
        <v>121.05263157894737</v>
      </c>
      <c r="M192" s="30">
        <f t="shared" si="78"/>
        <v>121</v>
      </c>
      <c r="N192" s="30">
        <f>J192/G192*100</f>
        <v>134.44444444444446</v>
      </c>
    </row>
    <row r="193" spans="1:14" x14ac:dyDescent="0.25">
      <c r="A193" s="27"/>
      <c r="B193" s="36" t="s">
        <v>131</v>
      </c>
      <c r="C193" s="29" t="s">
        <v>134</v>
      </c>
      <c r="D193" s="90">
        <v>28</v>
      </c>
      <c r="E193" s="25">
        <f>F193-D193</f>
        <v>12</v>
      </c>
      <c r="F193" s="90">
        <v>40</v>
      </c>
      <c r="G193" s="70">
        <v>50</v>
      </c>
      <c r="H193" s="46">
        <v>24</v>
      </c>
      <c r="I193" s="25">
        <f>J193-H193</f>
        <v>11</v>
      </c>
      <c r="J193" s="90">
        <v>35</v>
      </c>
      <c r="K193" s="32">
        <f t="shared" si="77"/>
        <v>85.714285714285708</v>
      </c>
      <c r="L193" s="29">
        <f t="shared" si="78"/>
        <v>91.666666666666657</v>
      </c>
      <c r="M193" s="30">
        <f t="shared" si="78"/>
        <v>87.5</v>
      </c>
      <c r="N193" s="30">
        <f>J193/G193*100</f>
        <v>70</v>
      </c>
    </row>
    <row r="194" spans="1:14" x14ac:dyDescent="0.25">
      <c r="A194" s="27"/>
      <c r="B194" s="36" t="s">
        <v>132</v>
      </c>
      <c r="C194" s="29" t="s">
        <v>150</v>
      </c>
      <c r="D194" s="90">
        <v>142</v>
      </c>
      <c r="E194" s="25">
        <f>F194-D194</f>
        <v>110</v>
      </c>
      <c r="F194" s="90">
        <v>252</v>
      </c>
      <c r="G194" s="70">
        <v>360</v>
      </c>
      <c r="H194" s="46">
        <v>155</v>
      </c>
      <c r="I194" s="25">
        <f>J194-H194</f>
        <v>100</v>
      </c>
      <c r="J194" s="90">
        <v>255</v>
      </c>
      <c r="K194" s="32">
        <f t="shared" si="77"/>
        <v>109.1549295774648</v>
      </c>
      <c r="L194" s="29">
        <f t="shared" si="78"/>
        <v>90.909090909090907</v>
      </c>
      <c r="M194" s="30">
        <f t="shared" si="78"/>
        <v>101.19047619047619</v>
      </c>
      <c r="N194" s="30">
        <f>J194/G194*100</f>
        <v>70.833333333333343</v>
      </c>
    </row>
    <row r="195" spans="1:14" x14ac:dyDescent="0.25">
      <c r="A195" s="59"/>
      <c r="B195" s="60" t="s">
        <v>131</v>
      </c>
      <c r="C195" s="61" t="s">
        <v>134</v>
      </c>
      <c r="D195" s="91">
        <v>90</v>
      </c>
      <c r="E195" s="68">
        <f>F195-D195</f>
        <v>93</v>
      </c>
      <c r="F195" s="91">
        <v>183</v>
      </c>
      <c r="G195" s="136">
        <v>260</v>
      </c>
      <c r="H195" s="76">
        <v>109</v>
      </c>
      <c r="I195" s="68">
        <f>J195-H195</f>
        <v>75</v>
      </c>
      <c r="J195" s="91">
        <v>184</v>
      </c>
      <c r="K195" s="67">
        <f t="shared" si="77"/>
        <v>121.1111111111111</v>
      </c>
      <c r="L195" s="61">
        <f t="shared" si="78"/>
        <v>80.645161290322577</v>
      </c>
      <c r="M195" s="62">
        <f t="shared" si="78"/>
        <v>100.5464480874317</v>
      </c>
      <c r="N195" s="62">
        <f>J195/G195*100</f>
        <v>70.769230769230774</v>
      </c>
    </row>
    <row r="196" spans="1:14" x14ac:dyDescent="0.25">
      <c r="C196" s="13"/>
    </row>
  </sheetData>
  <mergeCells count="10">
    <mergeCell ref="A1:B1"/>
    <mergeCell ref="A4:N4"/>
    <mergeCell ref="A2:N2"/>
    <mergeCell ref="A3:N3"/>
    <mergeCell ref="K6:N6"/>
    <mergeCell ref="A6:A7"/>
    <mergeCell ref="B6:B7"/>
    <mergeCell ref="C6:C7"/>
    <mergeCell ref="D6:F6"/>
    <mergeCell ref="G6:J6"/>
  </mergeCells>
  <pageMargins left="0" right="0" top="0.3" bottom="0.25" header="0" footer="0"/>
  <pageSetup paperSize="9" orientation="landscape" verticalDpi="300" r:id="rId1"/>
  <headerFooter>
    <oddFooter>&amp;R&amp;P</oddFooter>
  </headerFooter>
  <ignoredErrors>
    <ignoredError sqref="N70 E19:E55 F48:F51 E181:E191 E177 I173 E140:E160 E173 I33 I38 I36 J51 J48 E57:E127 F55 I80 I128 I89 I142 I99 G9:G18 E9:E14 I9:I14" formula="1"/>
    <ignoredError sqref="G177:H177 D128" formulaRange="1"/>
    <ignoredError sqref="G128" formula="1" formulaRange="1"/>
    <ignoredError sqref="N71:N72 N19:N21 N10:N16" evalError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SGV</vt:lpstr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Thanh Binh</cp:lastModifiedBy>
  <cp:lastPrinted>2024-10-04T11:09:24Z</cp:lastPrinted>
  <dcterms:created xsi:type="dcterms:W3CDTF">2021-09-14T01:42:04Z</dcterms:created>
  <dcterms:modified xsi:type="dcterms:W3CDTF">2024-10-04T11:10:28Z</dcterms:modified>
</cp:coreProperties>
</file>