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6 thang dau nam" sheetId="1" r:id="rId1"/>
  </sheets>
  <externalReferences>
    <externalReference r:id="rId4"/>
  </externalReferences>
  <definedNames>
    <definedName name="_xlnm.Print_Titles" localSheetId="0">'6 thang dau nam'!$6:$8</definedName>
  </definedNames>
  <calcPr fullCalcOnLoad="1"/>
</workbook>
</file>

<file path=xl/sharedStrings.xml><?xml version="1.0" encoding="utf-8"?>
<sst xmlns="http://schemas.openxmlformats.org/spreadsheetml/2006/main" count="422" uniqueCount="253">
  <si>
    <t>BIỂU TỔNG HỢP</t>
  </si>
  <si>
    <t>STT</t>
  </si>
  <si>
    <t>Đơn vị tính</t>
  </si>
  <si>
    <t>Cùng kỳ</t>
  </si>
  <si>
    <t>Kế hoạch</t>
  </si>
  <si>
    <t>A</t>
  </si>
  <si>
    <t>B</t>
  </si>
  <si>
    <t xml:space="preserve"> CÁC CHỈ TIÊU TỔNG HỢP</t>
  </si>
  <si>
    <t>Người</t>
  </si>
  <si>
    <t>%</t>
  </si>
  <si>
    <t>Tỷ đồng</t>
  </si>
  <si>
    <t>Trong đó: + Nông lâm nghiệp</t>
  </si>
  <si>
    <t>"</t>
  </si>
  <si>
    <t>Trong đó: + Công nghiệp</t>
  </si>
  <si>
    <t>- Dịch vụ</t>
  </si>
  <si>
    <t>Tổng thu NSNN trên địa bàn</t>
  </si>
  <si>
    <t>- Thu nội địa:</t>
  </si>
  <si>
    <t>+ Thu cân đối ngân sách</t>
  </si>
  <si>
    <t>- Thu Hải quan</t>
  </si>
  <si>
    <t>Triệu USD</t>
  </si>
  <si>
    <t>CÁC CHỈ TIÊU PHÁT TRIỂN NGÀNH, LĨNH VỰC</t>
  </si>
  <si>
    <t>I</t>
  </si>
  <si>
    <t>Chỉ tiêu kinh tế</t>
  </si>
  <si>
    <t>Ngành nông lâm nghiệp và thủy sản</t>
  </si>
  <si>
    <t xml:space="preserve">Trong đó: </t>
  </si>
  <si>
    <t>1.1</t>
  </si>
  <si>
    <t xml:space="preserve"> Ngành Nông, lâm nghiệp</t>
  </si>
  <si>
    <t>a</t>
  </si>
  <si>
    <t xml:space="preserve"> Ngành nông nghiệp</t>
  </si>
  <si>
    <t>a.1</t>
  </si>
  <si>
    <t>Ha</t>
  </si>
  <si>
    <t xml:space="preserve">    - Tổng sản lượng lương thực có hạt</t>
  </si>
  <si>
    <t xml:space="preserve">      + Cây lương thực</t>
  </si>
  <si>
    <t xml:space="preserve">             * Cây lúa: Diện tích</t>
  </si>
  <si>
    <t>Tạ/ha</t>
  </si>
  <si>
    <t>Tấn</t>
  </si>
  <si>
    <t xml:space="preserve">             * Cây bắp: Diện tích</t>
  </si>
  <si>
    <t xml:space="preserve">      + Cây công nghiệp ngắn ngày</t>
  </si>
  <si>
    <t xml:space="preserve">        * Cây miá:      Diện tích thu hoạch</t>
  </si>
  <si>
    <t xml:space="preserve">      + Cây ăn quả</t>
  </si>
  <si>
    <t xml:space="preserve">        *  Cây nho:</t>
  </si>
  <si>
    <t>a.2</t>
  </si>
  <si>
    <t xml:space="preserve"> Diện tích gieo trồng vụ Hè thu</t>
  </si>
  <si>
    <t>a.3</t>
  </si>
  <si>
    <t>Triệu con</t>
  </si>
  <si>
    <t>1.2</t>
  </si>
  <si>
    <t>Ngành lâm nghiệp</t>
  </si>
  <si>
    <t xml:space="preserve">     - Trồng rừng phòng hộ và đặc dụng</t>
  </si>
  <si>
    <t xml:space="preserve">     - Giao khoán bảo vệ rừng</t>
  </si>
  <si>
    <t xml:space="preserve">     - Khoanh nuôi tái sinh rừng </t>
  </si>
  <si>
    <t>1.3</t>
  </si>
  <si>
    <t xml:space="preserve"> Ngành Thủy sản</t>
  </si>
  <si>
    <t>b</t>
  </si>
  <si>
    <t xml:space="preserve"> Nuôi trồng:</t>
  </si>
  <si>
    <t xml:space="preserve">          Trong đó: + Sản lượng tôm thịt</t>
  </si>
  <si>
    <t xml:space="preserve"> Ngành Công nghiệp - Xây dựng</t>
  </si>
  <si>
    <t>2.1</t>
  </si>
  <si>
    <t>2.2</t>
  </si>
  <si>
    <t xml:space="preserve"> Sản phẩm công nghiệp chủ yếu:</t>
  </si>
  <si>
    <t>Triệu viên</t>
  </si>
  <si>
    <t>Triệu SP</t>
  </si>
  <si>
    <t>Triệu kwh</t>
  </si>
  <si>
    <t xml:space="preserve"> Các ngành dịch vụ</t>
  </si>
  <si>
    <t>3.1</t>
  </si>
  <si>
    <t>3.2</t>
  </si>
  <si>
    <t>Khách du lịch:</t>
  </si>
  <si>
    <t xml:space="preserve"> + Khách trong nước</t>
  </si>
  <si>
    <t xml:space="preserve"> Bưu chính - Viễn thông</t>
  </si>
  <si>
    <t>3.3</t>
  </si>
  <si>
    <t xml:space="preserve"> Giao thông vận tải</t>
  </si>
  <si>
    <t xml:space="preserve">     Mặt hàng xuất khẩu chủ yếu</t>
  </si>
  <si>
    <t xml:space="preserve">     + Hàng thủy sản</t>
  </si>
  <si>
    <t xml:space="preserve">     + Hàng nông sản</t>
  </si>
  <si>
    <t>Thu chi ngân sách</t>
  </si>
  <si>
    <t>6.1</t>
  </si>
  <si>
    <t>6.2</t>
  </si>
  <si>
    <t>Tổng dư nợ</t>
  </si>
  <si>
    <t>Huy động nguồn vốn tại địa phương</t>
  </si>
  <si>
    <t>II</t>
  </si>
  <si>
    <t>Chỉ tiêu xã hội:</t>
  </si>
  <si>
    <t>Giáo dục và đào tạo</t>
  </si>
  <si>
    <t>Giáo dục</t>
  </si>
  <si>
    <t>Học sinh</t>
  </si>
  <si>
    <t>Y tế</t>
  </si>
  <si>
    <t>Giường</t>
  </si>
  <si>
    <t>Văn hóa thông tin</t>
  </si>
  <si>
    <t>Buổi</t>
  </si>
  <si>
    <t xml:space="preserve">     Trong đó: Phục vụ miền núi</t>
  </si>
  <si>
    <t>Số lao động được tạo việc làm mới</t>
  </si>
  <si>
    <t xml:space="preserve">        *  Cây táo:</t>
  </si>
  <si>
    <t xml:space="preserve">      + Cây công nghiệp lâu năm</t>
  </si>
  <si>
    <t>- Quy mô học sinh cuối năm học</t>
  </si>
  <si>
    <t>5.1</t>
  </si>
  <si>
    <t>5.2</t>
  </si>
  <si>
    <t xml:space="preserve">  Trong đó: + Công nghiệp</t>
  </si>
  <si>
    <t xml:space="preserve">                              Năng suất</t>
  </si>
  <si>
    <t xml:space="preserve">                + Chăn nuôi </t>
  </si>
  <si>
    <t xml:space="preserve">                + Dịch vụ </t>
  </si>
  <si>
    <t xml:space="preserve">                             Năng suất</t>
  </si>
  <si>
    <t xml:space="preserve">                              Sản lượng</t>
  </si>
  <si>
    <t xml:space="preserve"> + Khách quốc tế</t>
  </si>
  <si>
    <t xml:space="preserve"> - Quy mô tổng đàn heo</t>
  </si>
  <si>
    <t xml:space="preserve"> - Quy mô tổng đàn gia cầm</t>
  </si>
  <si>
    <t xml:space="preserve"> - Sản lượng thịt hơi các loại</t>
  </si>
  <si>
    <t xml:space="preserve"> + Trâu, bò</t>
  </si>
  <si>
    <t xml:space="preserve"> + Dê, cừu</t>
  </si>
  <si>
    <t xml:space="preserve"> - Quy mô tổng đàn gia súc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</si>
  <si>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Tấn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</si>
  <si>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con</t>
    </r>
  </si>
  <si>
    <r>
      <t>Triệu m</t>
    </r>
    <r>
      <rPr>
        <vertAlign val="superscript"/>
        <sz val="12"/>
        <rFont val="Times New Roman"/>
        <family val="1"/>
      </rPr>
      <t>3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</si>
  <si>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lượt khách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</si>
  <si>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Tkm</t>
    </r>
  </si>
  <si>
    <r>
      <t>10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ngkm</t>
    </r>
  </si>
  <si>
    <r>
      <t>Ngàn m</t>
    </r>
    <r>
      <rPr>
        <vertAlign val="superscript"/>
        <sz val="12"/>
        <rFont val="Times New Roman"/>
        <family val="1"/>
      </rPr>
      <t>3</t>
    </r>
  </si>
  <si>
    <r>
      <t>Ngàn m</t>
    </r>
    <r>
      <rPr>
        <vertAlign val="superscript"/>
        <sz val="12"/>
        <rFont val="Times New Roman"/>
        <family val="1"/>
      </rPr>
      <t>2</t>
    </r>
  </si>
  <si>
    <t>Nâng tổng số trường phổ thông công nhận mới đạt chuẩn quốc gia</t>
  </si>
  <si>
    <t>- Số trường phổ thông công nhận mới đạt chuẩn quốc gia</t>
  </si>
  <si>
    <t>- Số trường mầm non công nhận mới đạt chuẩn quốc gia</t>
  </si>
  <si>
    <t>Nâng tổng số trường mầm non công nhận mới đạt chuẩn quốc gia</t>
  </si>
  <si>
    <t>- Tỷ lệ học sinh tiểu học học 2 buổi/ngày</t>
  </si>
  <si>
    <t>Trường</t>
  </si>
  <si>
    <t xml:space="preserve">                + Xây dựng</t>
  </si>
  <si>
    <t xml:space="preserve">                + Thủy sản</t>
  </si>
  <si>
    <t xml:space="preserve">                  + Xây dựng</t>
  </si>
  <si>
    <t>Triệu lít</t>
  </si>
  <si>
    <t xml:space="preserve">- Bồi dưỡng cán bộ quản lý giáo dục </t>
  </si>
  <si>
    <t xml:space="preserve">                             Sản lượng</t>
  </si>
  <si>
    <t xml:space="preserve">    - Giá trị sản xuất ( giá ss 2010)</t>
  </si>
  <si>
    <t xml:space="preserve">   * Giá trị sản xuất  (Giá ss 2010):</t>
  </si>
  <si>
    <t xml:space="preserve">   * Giá trị sản xuất (Giá ss 2010)</t>
  </si>
  <si>
    <t xml:space="preserve"> Giá trị sản xuất toàn ngành (Giá ss 2010)</t>
  </si>
  <si>
    <t xml:space="preserve"> * Giá trị SX toàn ngành (Giá ss 2010)</t>
  </si>
  <si>
    <t>c</t>
  </si>
  <si>
    <t>Sản xuất giống thuỷ sản</t>
  </si>
  <si>
    <t xml:space="preserve">   - Sản lượng nuôi trồng thuỷ sản</t>
  </si>
  <si>
    <t>4=3/1</t>
  </si>
  <si>
    <t>5=3/2</t>
  </si>
  <si>
    <t>- Tuyển mới hệ CĐSP chính quy</t>
  </si>
  <si>
    <t xml:space="preserve">        * Cây Điều:  Diện tích cho sản phẩm</t>
  </si>
  <si>
    <t xml:space="preserve">                            Năng suất</t>
  </si>
  <si>
    <t xml:space="preserve">                            Sản lượng</t>
  </si>
  <si>
    <t xml:space="preserve">                           Diện tích cho sản phẩm</t>
  </si>
  <si>
    <t xml:space="preserve">                           Năng suất</t>
  </si>
  <si>
    <t xml:space="preserve">                           Sản lượng thu hoạch</t>
  </si>
  <si>
    <t>Trong đó: + Trồng trọt</t>
  </si>
  <si>
    <t xml:space="preserve"> Chăn nuôi:</t>
  </si>
  <si>
    <t xml:space="preserve">                  + Tuyến huyện, thành phố</t>
  </si>
  <si>
    <t xml:space="preserve">          Trong đó: + Sản xuất tôm giống</t>
  </si>
  <si>
    <t>Thuế sản phẩm</t>
  </si>
  <si>
    <t>a.4</t>
  </si>
  <si>
    <t xml:space="preserve">Chuyển đổi diện tích lúa sang cây trồng khác có hiệu quả, tiết kiệm nước, trong đó: </t>
  </si>
  <si>
    <t>- Vụ Đông Xuân</t>
  </si>
  <si>
    <t>- Vụ Hè thu</t>
  </si>
  <si>
    <t>- Công nghiệp - Xây dựng</t>
  </si>
  <si>
    <t>Giá trị sản xuất các ngành</t>
  </si>
  <si>
    <t>3.4</t>
  </si>
  <si>
    <t>Doanh thu ngành du lịch</t>
  </si>
  <si>
    <t>3.5</t>
  </si>
  <si>
    <t xml:space="preserve"> - Nghề dài hạn</t>
  </si>
  <si>
    <t xml:space="preserve"> - Nghề ngắn hạn</t>
  </si>
  <si>
    <t>Lao động - việc làm và dạy nghề</t>
  </si>
  <si>
    <t>Số LĐ được giải quyết việc làm mới</t>
  </si>
  <si>
    <t>Dạy nghề:</t>
  </si>
  <si>
    <t xml:space="preserve">      Trong đó:  + Dạy nghề cho lao động nông thôn</t>
  </si>
  <si>
    <t xml:space="preserve">   Trong đó: Trong tỉnh</t>
  </si>
  <si>
    <t>Đào tạo</t>
  </si>
  <si>
    <t xml:space="preserve">                   Ngoài tỉnh</t>
  </si>
  <si>
    <t xml:space="preserve">                   Xuất khẩu lao động</t>
  </si>
  <si>
    <t>Tống giá trị tăng thêm các ngành (VA)</t>
  </si>
  <si>
    <t>Tổng sản phẩm trên địa bàn (GRDP) theo giá so sánh 2010</t>
  </si>
  <si>
    <t>Trong đó: - Khai thác</t>
  </si>
  <si>
    <t xml:space="preserve">                - Nuôi trồng</t>
  </si>
  <si>
    <t xml:space="preserve">                   Trong đó: + Sản xuất giống </t>
  </si>
  <si>
    <t xml:space="preserve">                        - Dư nợ trung và dài hạn</t>
  </si>
  <si>
    <t xml:space="preserve">                   + Sản lượng thịt hơi gia cầm</t>
  </si>
  <si>
    <t>Vụ Đông xuân:</t>
  </si>
  <si>
    <t xml:space="preserve">    - Tổng DT thu hoạch vụ Đông xuân</t>
  </si>
  <si>
    <t>- Công nghiệp-Xây dựng</t>
  </si>
  <si>
    <t>- Khối lượng hàng hoá luân chuyển</t>
  </si>
  <si>
    <t>Thuê bao</t>
  </si>
  <si>
    <t>- Giá trị kim ngạch nhập khẩu</t>
  </si>
  <si>
    <t>- Giá trị kim ngạch xuất khẩu</t>
  </si>
  <si>
    <t>Tổng giá trị kim ngạch xuất nhập khẩu</t>
  </si>
  <si>
    <t xml:space="preserve">                   + Nông sản xuất khẩu</t>
  </si>
  <si>
    <t>4.1</t>
  </si>
  <si>
    <t>4.2</t>
  </si>
  <si>
    <t>Giá trị kim ngạch xuất khẩu</t>
  </si>
  <si>
    <t>Giá trị kim ngạch nhập khẩu</t>
  </si>
  <si>
    <t>Tổng sản phẩm trên địa bàn (GRDP) theo giá hiện hành</t>
  </si>
  <si>
    <t xml:space="preserve"> Số máy điện thoại thuê bao (Cố định và trả sau) phát triển mới</t>
  </si>
  <si>
    <t>Tổng số thuê bao trên toàn mạng</t>
  </si>
  <si>
    <t>Số thuê bao điện thoại/100 dân</t>
  </si>
  <si>
    <t>Thuê bao internet phát triển mới</t>
  </si>
  <si>
    <t>Số thuê bao internet/100 dân</t>
  </si>
  <si>
    <t>Tổng số thuê bao internet trên toàn mạng</t>
  </si>
  <si>
    <r>
      <t>10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lít</t>
    </r>
  </si>
  <si>
    <t>- Số lượt hành khách luân chuyển</t>
  </si>
  <si>
    <t>- Muối các loại</t>
  </si>
  <si>
    <t>- Chế biến muối tinh</t>
  </si>
  <si>
    <t>- Đường RS</t>
  </si>
  <si>
    <t xml:space="preserve">- Tôm đông lạnh </t>
  </si>
  <si>
    <t>- Xi măng</t>
  </si>
  <si>
    <t>- Gạch nung các loại</t>
  </si>
  <si>
    <t xml:space="preserve">- Nhân hạt điều </t>
  </si>
  <si>
    <t>- May mặc xuất khẩu</t>
  </si>
  <si>
    <t>- Tinh bột mì</t>
  </si>
  <si>
    <t>- Phân hữu cơ vi sinh</t>
  </si>
  <si>
    <t>- Sản lượng điện thương phẩm</t>
  </si>
  <si>
    <t>- Nước máy ghi thu</t>
  </si>
  <si>
    <t>- Nước yến</t>
  </si>
  <si>
    <t xml:space="preserve">- Sản xuất điện </t>
  </si>
  <si>
    <t>- Đá ốp lát Granite</t>
  </si>
  <si>
    <t>- Đá xây dựng</t>
  </si>
  <si>
    <t>- Bia</t>
  </si>
  <si>
    <t>- Gạch không nung</t>
  </si>
  <si>
    <t>- Sản xuất khăn bông</t>
  </si>
  <si>
    <t>- Bao bì giấy</t>
  </si>
  <si>
    <t>- Nha Đam</t>
  </si>
  <si>
    <t>- Nông lâm nghiệp và thủy sản</t>
  </si>
  <si>
    <t>Tổng chi ngân sách địa phương</t>
  </si>
  <si>
    <t>Sản lượng thuỷ sản khai thác</t>
  </si>
  <si>
    <t>Tổng mức bán lẻ hàng hóa và doanh thu dịch vụ xã hội</t>
  </si>
  <si>
    <t>Tình hình thực hiện kinh tế - xã hội 6 tháng đầu năm 2022</t>
  </si>
  <si>
    <t>KH năm 2022</t>
  </si>
  <si>
    <t>TH 6 tháng đầu năm 2021</t>
  </si>
  <si>
    <t>ƯTH 6 tháng đầu năm 2022</t>
  </si>
  <si>
    <t>So sánh ƯTH 6 tháng đầu năm 2022 (%)</t>
  </si>
  <si>
    <t xml:space="preserve">      + Cây lấy củ</t>
  </si>
  <si>
    <t xml:space="preserve">        * Cây sắn (mỳ): Diện tích thu hoạch</t>
  </si>
  <si>
    <t xml:space="preserve">                               Năng suất</t>
  </si>
  <si>
    <t xml:space="preserve">                               Sản lượng</t>
  </si>
  <si>
    <t>1.300-1.500</t>
  </si>
  <si>
    <t>&gt; 20</t>
  </si>
  <si>
    <t>Chỉ số sản xuất công nghiệp (IIP)</t>
  </si>
  <si>
    <t xml:space="preserve">Tỷ lệ trường phổ thông đạt chuẩn Quốc gia </t>
  </si>
  <si>
    <t>55 - 56</t>
  </si>
  <si>
    <t>Tỷ lệ trường mầm non đạt chuẩn Quốc gia</t>
  </si>
  <si>
    <r>
      <t>Trong đó:</t>
    </r>
    <r>
      <rPr>
        <sz val="12"/>
        <rFont val="Times New Roman"/>
        <family val="1"/>
      </rPr>
      <t xml:space="preserve">  + Hải sản xuất khẩu</t>
    </r>
  </si>
  <si>
    <r>
      <t xml:space="preserve"> Trong đó:</t>
    </r>
    <r>
      <rPr>
        <sz val="12"/>
        <rFont val="Times New Roman"/>
        <family val="1"/>
      </rPr>
      <t xml:space="preserve"> Tổng đàn gia súc có sừng:</t>
    </r>
  </si>
  <si>
    <r>
      <t xml:space="preserve"> </t>
    </r>
    <r>
      <rPr>
        <i/>
        <sz val="12"/>
        <rFont val="Times New Roman"/>
        <family val="1"/>
      </rPr>
      <t>Trong đó:</t>
    </r>
    <r>
      <rPr>
        <sz val="12"/>
        <rFont val="Times New Roman"/>
        <family val="1"/>
      </rPr>
      <t xml:space="preserve"> + Sản lượng thịt hơi gia súc</t>
    </r>
  </si>
  <si>
    <r>
      <t xml:space="preserve">       </t>
    </r>
    <r>
      <rPr>
        <i/>
        <sz val="12"/>
        <rFont val="Times New Roman"/>
        <family val="1"/>
      </rPr>
      <t>Trong đó:</t>
    </r>
    <r>
      <rPr>
        <sz val="12"/>
        <rFont val="Times New Roman"/>
        <family val="1"/>
      </rPr>
      <t>- Dư nợ ngắn hạn</t>
    </r>
  </si>
  <si>
    <r>
      <t xml:space="preserve"> </t>
    </r>
    <r>
      <rPr>
        <i/>
        <sz val="12"/>
        <rFont val="Times New Roman"/>
        <family val="1"/>
      </rPr>
      <t>Trong đó:</t>
    </r>
    <r>
      <rPr>
        <sz val="12"/>
        <rFont val="Times New Roman"/>
        <family val="1"/>
      </rPr>
      <t>+ Tuyến tỉnh</t>
    </r>
  </si>
  <si>
    <t>- Tổng số giường bệnh</t>
  </si>
  <si>
    <t>- Tỷ lệ suy dinh dưỡng của trẻ em dưới 5 tuổi thể nhẹ cân giảm còn</t>
  </si>
  <si>
    <t>- Tỷ lệ suy dinh dưỡng của trẻ em dưới 5 tuổi thể thấp còi giảm còn</t>
  </si>
  <si>
    <t xml:space="preserve">- Số buổi biểu diễn nghệ thuật </t>
  </si>
  <si>
    <t>- Số buổi chiếu phim công ích</t>
  </si>
  <si>
    <r>
      <t xml:space="preserve">Ngân hàng  </t>
    </r>
    <r>
      <rPr>
        <i/>
        <sz val="12"/>
        <rFont val="Times New Roman"/>
        <family val="1"/>
      </rPr>
      <t>(So với cuối năm 2021)</t>
    </r>
  </si>
  <si>
    <t>2.3</t>
  </si>
  <si>
    <t xml:space="preserve">                + Săn bắt, thuần dưỡng thú</t>
  </si>
  <si>
    <t>Chỉ tiêu</t>
  </si>
  <si>
    <t>(Kèm theo Báo cáo số          /BC-UBND ngày      /7/2022 của UBND tỉnh)</t>
  </si>
  <si>
    <t>Phụ lục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</si>
</sst>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"/>
    <numFmt numFmtId="174" formatCode="#,##0.000"/>
    <numFmt numFmtId="175" formatCode="0.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0.000%"/>
    <numFmt numFmtId="183" formatCode="0.0000%"/>
    <numFmt numFmtId="184" formatCode="0.00000%"/>
    <numFmt numFmtId="185" formatCode="0.000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&quot;\&quot;#,##0;[Red]&quot;\&quot;\-#,##0"/>
    <numFmt numFmtId="190" formatCode="&quot;\&quot;#,##0.00;[Red]&quot;\&quot;\-#,##0.00"/>
    <numFmt numFmtId="191" formatCode="\$#,##0\ ;\(\$#,##0\)"/>
    <numFmt numFmtId="192" formatCode="&quot;\&quot;#,##0;[Red]&quot;\&quot;&quot;\&quot;\-#,##0"/>
    <numFmt numFmtId="193" formatCode="&quot;\&quot;#,##0.00;[Red]&quot;\&quot;&quot;\&quot;&quot;\&quot;&quot;\&quot;&quot;\&quot;&quot;\&quot;\-#,##0.00"/>
    <numFmt numFmtId="194" formatCode="0.00_)"/>
    <numFmt numFmtId="195" formatCode="_-* #,##0_-;\-* #,##0_-;_-* &quot;-&quot;_-;_-@_-"/>
    <numFmt numFmtId="196" formatCode="_-* #,##0.00_-;\-* #,##0.00_-;_-* &quot;-&quot;??_-;_-@_-"/>
    <numFmt numFmtId="197" formatCode="0\ \ \ \ 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;[Red]\-&quot;$&quot;#,##0"/>
    <numFmt numFmtId="201" formatCode="&quot;$&quot;#,##0.00;[Red]\-&quot;$&quot;#,##0.00"/>
    <numFmt numFmtId="202" formatCode="&quot;$&quot;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.VnTim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VNI-Times"/>
      <family val="0"/>
    </font>
    <font>
      <b/>
      <sz val="10"/>
      <name val="Times New Roman"/>
      <family val="1"/>
    </font>
    <font>
      <sz val="10"/>
      <name val="VNI-Times"/>
      <family val="0"/>
    </font>
    <font>
      <b/>
      <i/>
      <sz val="10"/>
      <name val="VNI-Times"/>
      <family val="0"/>
    </font>
    <font>
      <b/>
      <sz val="12"/>
      <name val="VNI-Times"/>
      <family val="0"/>
    </font>
    <font>
      <sz val="11"/>
      <name val=".VnTime"/>
      <family val="2"/>
    </font>
    <font>
      <sz val="12"/>
      <name val="VNI-Times"/>
      <family val="0"/>
    </font>
    <font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3"/>
      <name val=".VnTime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0"/>
      <name val="VNI-Helve-Condense"/>
      <family val="0"/>
    </font>
    <font>
      <sz val="12"/>
      <name val="新細明體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202" fontId="0" fillId="0" borderId="0" applyFill="0" applyBorder="0" applyAlignment="0">
      <protection/>
    </xf>
    <xf numFmtId="0" fontId="5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27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8" borderId="0" applyNumberFormat="0" applyBorder="0" applyAlignment="0" applyProtection="0"/>
    <xf numFmtId="38" fontId="25" fillId="29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5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10" fontId="25" fillId="31" borderId="8" applyNumberFormat="0" applyBorder="0" applyAlignment="0" applyProtection="0"/>
    <xf numFmtId="0" fontId="0" fillId="0" borderId="0" applyFill="0" applyBorder="0" applyAlignment="0">
      <protection/>
    </xf>
    <xf numFmtId="0" fontId="59" fillId="0" borderId="9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60" fillId="32" borderId="0" applyNumberFormat="0" applyBorder="0" applyAlignment="0" applyProtection="0"/>
    <xf numFmtId="194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3" borderId="10" applyNumberFormat="0" applyFont="0" applyAlignment="0" applyProtection="0"/>
    <xf numFmtId="0" fontId="61" fillId="26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6" fillId="0" borderId="12" applyNumberFormat="0" applyBorder="0">
      <alignment/>
      <protection/>
    </xf>
    <xf numFmtId="0" fontId="0" fillId="0" borderId="0" applyFill="0" applyBorder="0" applyAlignment="0">
      <protection/>
    </xf>
    <xf numFmtId="187" fontId="24" fillId="0" borderId="13">
      <alignment horizontal="right" vertical="center"/>
      <protection/>
    </xf>
    <xf numFmtId="49" fontId="28" fillId="0" borderId="0" applyFill="0" applyBorder="0" applyAlignment="0"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0" fillId="0" borderId="15" applyNumberFormat="0" applyFont="0" applyFill="0" applyAlignment="0" applyProtection="0"/>
    <xf numFmtId="188" fontId="24" fillId="0" borderId="13">
      <alignment horizontal="center"/>
      <protection/>
    </xf>
    <xf numFmtId="197" fontId="29" fillId="0" borderId="0">
      <alignment/>
      <protection/>
    </xf>
    <xf numFmtId="186" fontId="24" fillId="0" borderId="8">
      <alignment/>
      <protection/>
    </xf>
    <xf numFmtId="0" fontId="64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172" fontId="6" fillId="0" borderId="8" xfId="0" applyNumberFormat="1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 vertical="center"/>
    </xf>
    <xf numFmtId="172" fontId="10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4" fontId="12" fillId="0" borderId="17" xfId="44" applyNumberFormat="1" applyFont="1" applyBorder="1" applyAlignment="1">
      <alignment horizontal="center"/>
    </xf>
    <xf numFmtId="172" fontId="12" fillId="0" borderId="17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3" fontId="12" fillId="0" borderId="18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/>
    </xf>
    <xf numFmtId="172" fontId="12" fillId="0" borderId="18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/>
    </xf>
    <xf numFmtId="172" fontId="11" fillId="0" borderId="1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/>
    </xf>
    <xf numFmtId="172" fontId="12" fillId="0" borderId="18" xfId="0" applyNumberFormat="1" applyFont="1" applyBorder="1" applyAlignment="1">
      <alignment vertical="center"/>
    </xf>
    <xf numFmtId="172" fontId="12" fillId="0" borderId="18" xfId="0" applyNumberFormat="1" applyFont="1" applyBorder="1" applyAlignment="1">
      <alignment horizontal="center" vertical="center" wrapText="1"/>
    </xf>
    <xf numFmtId="172" fontId="13" fillId="0" borderId="0" xfId="0" applyNumberFormat="1" applyFont="1" applyAlignment="1">
      <alignment vertical="center"/>
    </xf>
    <xf numFmtId="3" fontId="12" fillId="0" borderId="18" xfId="0" applyNumberFormat="1" applyFont="1" applyBorder="1" applyAlignment="1">
      <alignment/>
    </xf>
    <xf numFmtId="172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left"/>
    </xf>
    <xf numFmtId="172" fontId="9" fillId="0" borderId="18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15" fillId="0" borderId="0" xfId="0" applyNumberFormat="1" applyFont="1" applyAlignment="1">
      <alignment/>
    </xf>
    <xf numFmtId="172" fontId="14" fillId="0" borderId="18" xfId="0" applyNumberFormat="1" applyFont="1" applyBorder="1" applyAlignment="1">
      <alignment/>
    </xf>
    <xf numFmtId="172" fontId="12" fillId="0" borderId="19" xfId="0" applyNumberFormat="1" applyFont="1" applyBorder="1" applyAlignment="1">
      <alignment horizontal="center"/>
    </xf>
    <xf numFmtId="172" fontId="11" fillId="0" borderId="18" xfId="0" applyNumberFormat="1" applyFont="1" applyBorder="1" applyAlignment="1">
      <alignment horizontal="center" wrapText="1"/>
    </xf>
    <xf numFmtId="172" fontId="4" fillId="0" borderId="18" xfId="0" applyNumberFormat="1" applyFont="1" applyBorder="1" applyAlignment="1">
      <alignment horizontal="center" wrapText="1"/>
    </xf>
    <xf numFmtId="172" fontId="12" fillId="0" borderId="18" xfId="0" applyNumberFormat="1" applyFont="1" applyBorder="1" applyAlignment="1">
      <alignment horizontal="center" vertical="center"/>
    </xf>
    <xf numFmtId="172" fontId="12" fillId="0" borderId="18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horizontal="center" vertical="center" wrapText="1"/>
    </xf>
    <xf numFmtId="172" fontId="15" fillId="0" borderId="0" xfId="0" applyNumberFormat="1" applyFont="1" applyAlignment="1">
      <alignment vertical="center"/>
    </xf>
    <xf numFmtId="172" fontId="4" fillId="0" borderId="17" xfId="0" applyNumberFormat="1" applyFont="1" applyBorder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72" fontId="12" fillId="0" borderId="17" xfId="44" applyNumberFormat="1" applyFont="1" applyBorder="1" applyAlignment="1">
      <alignment horizontal="right"/>
    </xf>
    <xf numFmtId="172" fontId="12" fillId="0" borderId="20" xfId="0" applyNumberFormat="1" applyFont="1" applyBorder="1" applyAlignment="1">
      <alignment/>
    </xf>
    <xf numFmtId="3" fontId="12" fillId="0" borderId="18" xfId="44" applyNumberFormat="1" applyFont="1" applyBorder="1" applyAlignment="1">
      <alignment horizontal="center"/>
    </xf>
    <xf numFmtId="172" fontId="12" fillId="0" borderId="18" xfId="44" applyNumberFormat="1" applyFont="1" applyBorder="1" applyAlignment="1">
      <alignment horizontal="center"/>
    </xf>
    <xf numFmtId="172" fontId="12" fillId="0" borderId="18" xfId="44" applyNumberFormat="1" applyFont="1" applyBorder="1" applyAlignment="1">
      <alignment horizontal="right"/>
    </xf>
    <xf numFmtId="172" fontId="12" fillId="0" borderId="18" xfId="44" applyNumberFormat="1" applyFont="1" applyBorder="1" applyAlignment="1">
      <alignment horizontal="center" vertical="center"/>
    </xf>
    <xf numFmtId="172" fontId="12" fillId="0" borderId="18" xfId="44" applyNumberFormat="1" applyFont="1" applyBorder="1" applyAlignment="1">
      <alignment/>
    </xf>
    <xf numFmtId="3" fontId="12" fillId="0" borderId="18" xfId="0" applyNumberFormat="1" applyFont="1" applyBorder="1" applyAlignment="1">
      <alignment horizontal="center"/>
    </xf>
    <xf numFmtId="3" fontId="12" fillId="0" borderId="18" xfId="44" applyNumberFormat="1" applyFont="1" applyBorder="1" applyAlignment="1">
      <alignment/>
    </xf>
    <xf numFmtId="4" fontId="4" fillId="0" borderId="18" xfId="44" applyNumberFormat="1" applyFont="1" applyBorder="1" applyAlignment="1">
      <alignment horizontal="center"/>
    </xf>
    <xf numFmtId="4" fontId="12" fillId="0" borderId="18" xfId="44" applyNumberFormat="1" applyFont="1" applyBorder="1" applyAlignment="1">
      <alignment horizontal="center"/>
    </xf>
    <xf numFmtId="172" fontId="4" fillId="0" borderId="18" xfId="44" applyNumberFormat="1" applyFont="1" applyBorder="1" applyAlignment="1">
      <alignment horizontal="center"/>
    </xf>
    <xf numFmtId="174" fontId="12" fillId="0" borderId="18" xfId="44" applyNumberFormat="1" applyFont="1" applyBorder="1" applyAlignment="1">
      <alignment horizontal="center"/>
    </xf>
    <xf numFmtId="3" fontId="12" fillId="0" borderId="18" xfId="44" applyNumberFormat="1" applyFont="1" applyBorder="1" applyAlignment="1">
      <alignment horizontal="center" vertical="center"/>
    </xf>
    <xf numFmtId="3" fontId="12" fillId="0" borderId="18" xfId="44" applyNumberFormat="1" applyFont="1" applyBorder="1" applyAlignment="1">
      <alignment horizontal="right"/>
    </xf>
    <xf numFmtId="172" fontId="12" fillId="0" borderId="21" xfId="0" applyNumberFormat="1" applyFont="1" applyBorder="1" applyAlignment="1">
      <alignment/>
    </xf>
    <xf numFmtId="172" fontId="12" fillId="0" borderId="21" xfId="44" applyNumberFormat="1" applyFont="1" applyBorder="1" applyAlignment="1">
      <alignment/>
    </xf>
    <xf numFmtId="3" fontId="12" fillId="0" borderId="21" xfId="44" applyNumberFormat="1" applyFont="1" applyBorder="1" applyAlignment="1">
      <alignment/>
    </xf>
    <xf numFmtId="172" fontId="12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8" xfId="0" applyNumberFormat="1" applyFont="1" applyBorder="1" applyAlignment="1">
      <alignment vertical="center" wrapText="1"/>
    </xf>
    <xf numFmtId="3" fontId="12" fillId="0" borderId="18" xfId="0" applyNumberFormat="1" applyFont="1" applyBorder="1" applyAlignment="1">
      <alignment horizontal="right"/>
    </xf>
    <xf numFmtId="172" fontId="12" fillId="0" borderId="18" xfId="0" applyNumberFormat="1" applyFont="1" applyBorder="1" applyAlignment="1" quotePrefix="1">
      <alignment/>
    </xf>
    <xf numFmtId="3" fontId="12" fillId="0" borderId="21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 wrapText="1"/>
    </xf>
    <xf numFmtId="172" fontId="13" fillId="0" borderId="22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4" fontId="12" fillId="0" borderId="18" xfId="44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74" fontId="12" fillId="0" borderId="18" xfId="44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2" fillId="0" borderId="18" xfId="44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172" fontId="12" fillId="0" borderId="18" xfId="0" applyNumberFormat="1" applyFont="1" applyBorder="1" applyAlignment="1">
      <alignment vertical="center" wrapText="1"/>
    </xf>
    <xf numFmtId="172" fontId="12" fillId="0" borderId="18" xfId="0" applyNumberFormat="1" applyFont="1" applyBorder="1" applyAlignment="1">
      <alignment horizontal="center" vertical="center" wrapText="1"/>
    </xf>
    <xf numFmtId="172" fontId="4" fillId="0" borderId="18" xfId="44" applyNumberFormat="1" applyFont="1" applyBorder="1" applyAlignment="1">
      <alignment horizontal="center"/>
    </xf>
    <xf numFmtId="172" fontId="12" fillId="0" borderId="18" xfId="44" applyNumberFormat="1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vertical="center"/>
    </xf>
    <xf numFmtId="172" fontId="4" fillId="0" borderId="18" xfId="0" applyNumberFormat="1" applyFont="1" applyBorder="1" applyAlignment="1">
      <alignment horizontal="center" vertical="center"/>
    </xf>
    <xf numFmtId="172" fontId="12" fillId="0" borderId="18" xfId="0" applyNumberFormat="1" applyFont="1" applyBorder="1" applyAlignment="1">
      <alignment horizontal="center" vertical="center"/>
    </xf>
    <xf numFmtId="172" fontId="12" fillId="0" borderId="18" xfId="44" applyNumberFormat="1" applyFont="1" applyBorder="1" applyAlignment="1">
      <alignment vertical="center"/>
    </xf>
    <xf numFmtId="172" fontId="12" fillId="0" borderId="18" xfId="0" applyNumberFormat="1" applyFont="1" applyBorder="1" applyAlignment="1">
      <alignment vertical="center"/>
    </xf>
    <xf numFmtId="0" fontId="12" fillId="0" borderId="18" xfId="0" applyNumberFormat="1" applyFont="1" applyBorder="1" applyAlignment="1">
      <alignment vertical="center" wrapText="1"/>
    </xf>
    <xf numFmtId="0" fontId="12" fillId="0" borderId="18" xfId="0" applyNumberFormat="1" applyFont="1" applyBorder="1" applyAlignment="1" quotePrefix="1">
      <alignment vertical="center" wrapText="1"/>
    </xf>
    <xf numFmtId="172" fontId="12" fillId="0" borderId="23" xfId="0" applyNumberFormat="1" applyFont="1" applyBorder="1" applyAlignment="1">
      <alignment horizontal="center"/>
    </xf>
    <xf numFmtId="172" fontId="13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172" fontId="12" fillId="0" borderId="23" xfId="0" applyNumberFormat="1" applyFont="1" applyBorder="1" applyAlignment="1">
      <alignment/>
    </xf>
    <xf numFmtId="172" fontId="12" fillId="0" borderId="23" xfId="0" applyNumberFormat="1" applyFont="1" applyBorder="1" applyAlignment="1">
      <alignment/>
    </xf>
    <xf numFmtId="4" fontId="12" fillId="0" borderId="18" xfId="0" applyNumberFormat="1" applyFont="1" applyBorder="1" applyAlignment="1">
      <alignment vertical="center"/>
    </xf>
    <xf numFmtId="174" fontId="12" fillId="0" borderId="18" xfId="0" applyNumberFormat="1" applyFont="1" applyBorder="1" applyAlignment="1">
      <alignment horizontal="center"/>
    </xf>
    <xf numFmtId="3" fontId="12" fillId="34" borderId="18" xfId="0" applyNumberFormat="1" applyFont="1" applyFill="1" applyBorder="1" applyAlignment="1">
      <alignment/>
    </xf>
    <xf numFmtId="172" fontId="12" fillId="0" borderId="18" xfId="44" applyNumberFormat="1" applyFont="1" applyBorder="1" applyAlignment="1" quotePrefix="1">
      <alignment horizontal="center" vertical="center"/>
    </xf>
    <xf numFmtId="3" fontId="12" fillId="34" borderId="18" xfId="0" applyNumberFormat="1" applyFont="1" applyFill="1" applyBorder="1" applyAlignment="1" applyProtection="1">
      <alignment horizontal="right" vertical="center" wrapText="1"/>
      <protection/>
    </xf>
    <xf numFmtId="172" fontId="12" fillId="34" borderId="18" xfId="0" applyNumberFormat="1" applyFont="1" applyFill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3" fontId="12" fillId="0" borderId="18" xfId="0" applyNumberFormat="1" applyFont="1" applyBorder="1" applyAlignment="1">
      <alignment/>
    </xf>
    <xf numFmtId="3" fontId="12" fillId="0" borderId="18" xfId="44" applyNumberFormat="1" applyFont="1" applyBorder="1" applyAlignment="1">
      <alignment vertical="center" wrapText="1"/>
    </xf>
    <xf numFmtId="175" fontId="12" fillId="0" borderId="18" xfId="0" applyNumberFormat="1" applyFont="1" applyBorder="1" applyAlignment="1">
      <alignment vertical="center" wrapText="1"/>
    </xf>
    <xf numFmtId="3" fontId="12" fillId="0" borderId="18" xfId="44" applyNumberFormat="1" applyFont="1" applyBorder="1" applyAlignment="1">
      <alignment/>
    </xf>
    <xf numFmtId="3" fontId="12" fillId="0" borderId="24" xfId="44" applyNumberFormat="1" applyFont="1" applyBorder="1" applyAlignment="1">
      <alignment vertical="center"/>
    </xf>
    <xf numFmtId="3" fontId="12" fillId="0" borderId="18" xfId="44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right"/>
    </xf>
    <xf numFmtId="3" fontId="12" fillId="0" borderId="18" xfId="78" applyNumberFormat="1" applyFont="1" applyBorder="1" applyAlignment="1">
      <alignment vertical="center" wrapText="1"/>
      <protection/>
    </xf>
    <xf numFmtId="3" fontId="12" fillId="0" borderId="18" xfId="44" applyNumberFormat="1" applyFont="1" applyBorder="1" applyAlignment="1" quotePrefix="1">
      <alignment horizontal="center" vertical="center"/>
    </xf>
    <xf numFmtId="172" fontId="12" fillId="0" borderId="18" xfId="44" applyNumberFormat="1" applyFont="1" applyBorder="1" applyAlignment="1">
      <alignment vertical="center"/>
    </xf>
    <xf numFmtId="172" fontId="12" fillId="0" borderId="18" xfId="0" applyNumberFormat="1" applyFont="1" applyBorder="1" applyAlignment="1">
      <alignment/>
    </xf>
    <xf numFmtId="3" fontId="12" fillId="0" borderId="18" xfId="44" applyNumberFormat="1" applyFont="1" applyBorder="1" applyAlignment="1" quotePrefix="1">
      <alignment horizontal="center" vertical="center" wrapText="1"/>
    </xf>
    <xf numFmtId="3" fontId="12" fillId="0" borderId="18" xfId="0" applyNumberFormat="1" applyFont="1" applyBorder="1" applyAlignment="1">
      <alignment vertical="center"/>
    </xf>
    <xf numFmtId="3" fontId="12" fillId="0" borderId="18" xfId="44" applyNumberFormat="1" applyFont="1" applyBorder="1" applyAlignment="1">
      <alignment horizontal="right"/>
    </xf>
    <xf numFmtId="3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 quotePrefix="1">
      <alignment vertical="center" wrapText="1"/>
    </xf>
    <xf numFmtId="3" fontId="12" fillId="34" borderId="18" xfId="0" applyNumberFormat="1" applyFont="1" applyFill="1" applyBorder="1" applyAlignment="1" applyProtection="1">
      <alignment vertical="center" wrapText="1"/>
      <protection/>
    </xf>
    <xf numFmtId="172" fontId="12" fillId="0" borderId="18" xfId="0" applyNumberFormat="1" applyFont="1" applyFill="1" applyBorder="1" applyAlignment="1">
      <alignment vertical="center"/>
    </xf>
    <xf numFmtId="3" fontId="4" fillId="0" borderId="18" xfId="78" applyNumberFormat="1" applyFont="1" applyBorder="1" applyAlignment="1">
      <alignment vertical="center" wrapText="1"/>
      <protection/>
    </xf>
    <xf numFmtId="3" fontId="12" fillId="0" borderId="21" xfId="0" applyNumberFormat="1" applyFont="1" applyBorder="1" applyAlignment="1">
      <alignment vertical="center"/>
    </xf>
    <xf numFmtId="3" fontId="12" fillId="0" borderId="18" xfId="77" applyNumberFormat="1" applyFont="1" applyBorder="1" applyAlignment="1">
      <alignment vertical="center"/>
      <protection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18" xfId="44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 wrapText="1"/>
    </xf>
    <xf numFmtId="172" fontId="12" fillId="0" borderId="18" xfId="0" applyNumberFormat="1" applyFont="1" applyBorder="1" applyAlignment="1">
      <alignment horizontal="left" vertical="center" wrapText="1"/>
    </xf>
    <xf numFmtId="3" fontId="12" fillId="0" borderId="26" xfId="0" applyNumberFormat="1" applyFont="1" applyFill="1" applyBorder="1" applyAlignment="1" applyProtection="1">
      <alignment horizontal="right" vertical="center" wrapText="1"/>
      <protection/>
    </xf>
    <xf numFmtId="3" fontId="12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8" xfId="44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vertical="center"/>
    </xf>
    <xf numFmtId="3" fontId="12" fillId="0" borderId="18" xfId="0" applyNumberFormat="1" applyFont="1" applyFill="1" applyBorder="1" applyAlignment="1" quotePrefix="1">
      <alignment vertical="center"/>
    </xf>
    <xf numFmtId="3" fontId="12" fillId="0" borderId="18" xfId="78" applyNumberFormat="1" applyFont="1" applyFill="1" applyBorder="1" applyAlignment="1">
      <alignment vertical="center" wrapText="1"/>
      <protection/>
    </xf>
    <xf numFmtId="4" fontId="12" fillId="0" borderId="18" xfId="0" applyNumberFormat="1" applyFont="1" applyBorder="1" applyAlignment="1">
      <alignment horizontal="center" vertical="center" wrapText="1"/>
    </xf>
    <xf numFmtId="172" fontId="12" fillId="34" borderId="18" xfId="0" applyNumberFormat="1" applyFont="1" applyFill="1" applyBorder="1" applyAlignment="1" applyProtection="1">
      <alignment horizontal="right" vertical="center" wrapText="1"/>
      <protection/>
    </xf>
    <xf numFmtId="175" fontId="12" fillId="0" borderId="18" xfId="83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172" fontId="17" fillId="0" borderId="25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right" vertical="center"/>
    </xf>
    <xf numFmtId="3" fontId="12" fillId="35" borderId="18" xfId="0" applyNumberFormat="1" applyFont="1" applyFill="1" applyBorder="1" applyAlignment="1">
      <alignment horizontal="right" vertical="center" wrapText="1"/>
    </xf>
    <xf numFmtId="3" fontId="12" fillId="35" borderId="18" xfId="44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8" xfId="44" applyNumberFormat="1" applyFont="1" applyBorder="1" applyAlignment="1" quotePrefix="1">
      <alignment horizontal="center"/>
    </xf>
    <xf numFmtId="3" fontId="12" fillId="35" borderId="18" xfId="0" applyNumberFormat="1" applyFont="1" applyFill="1" applyBorder="1" applyAlignment="1">
      <alignment horizontal="right" vertical="center"/>
    </xf>
    <xf numFmtId="174" fontId="12" fillId="35" borderId="18" xfId="0" applyNumberFormat="1" applyFont="1" applyFill="1" applyBorder="1" applyAlignment="1">
      <alignment horizontal="right" vertical="center"/>
    </xf>
    <xf numFmtId="3" fontId="12" fillId="35" borderId="18" xfId="44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3" fontId="12" fillId="35" borderId="18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35" borderId="18" xfId="47" applyNumberFormat="1" applyFont="1" applyFill="1" applyBorder="1" applyAlignment="1">
      <alignment vertical="center" wrapText="1"/>
    </xf>
    <xf numFmtId="3" fontId="12" fillId="35" borderId="18" xfId="0" applyNumberFormat="1" applyFont="1" applyFill="1" applyBorder="1" applyAlignment="1">
      <alignment vertical="center" wrapText="1"/>
    </xf>
    <xf numFmtId="172" fontId="4" fillId="0" borderId="17" xfId="0" applyNumberFormat="1" applyFont="1" applyBorder="1" applyAlignment="1">
      <alignment horizontal="left"/>
    </xf>
    <xf numFmtId="172" fontId="12" fillId="0" borderId="18" xfId="0" applyNumberFormat="1" applyFont="1" applyBorder="1" applyAlignment="1" quotePrefix="1">
      <alignment vertical="center"/>
    </xf>
    <xf numFmtId="172" fontId="14" fillId="0" borderId="18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horizontal="left"/>
    </xf>
    <xf numFmtId="172" fontId="12" fillId="0" borderId="25" xfId="0" applyNumberFormat="1" applyFont="1" applyBorder="1" applyAlignment="1">
      <alignment/>
    </xf>
    <xf numFmtId="172" fontId="4" fillId="0" borderId="18" xfId="0" applyNumberFormat="1" applyFont="1" applyBorder="1" applyAlignment="1">
      <alignment vertical="center" wrapText="1"/>
    </xf>
    <xf numFmtId="172" fontId="4" fillId="0" borderId="18" xfId="0" applyNumberFormat="1" applyFont="1" applyBorder="1" applyAlignment="1">
      <alignment vertical="center"/>
    </xf>
    <xf numFmtId="172" fontId="12" fillId="0" borderId="18" xfId="0" applyNumberFormat="1" applyFont="1" applyBorder="1" applyAlignment="1" quotePrefix="1">
      <alignment vertical="center" wrapText="1"/>
    </xf>
    <xf numFmtId="4" fontId="1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172" fontId="12" fillId="35" borderId="18" xfId="0" applyNumberFormat="1" applyFont="1" applyFill="1" applyBorder="1" applyAlignment="1">
      <alignment horizontal="right" vertical="center"/>
    </xf>
    <xf numFmtId="172" fontId="4" fillId="0" borderId="18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2" fontId="12" fillId="0" borderId="21" xfId="0" applyNumberFormat="1" applyFont="1" applyBorder="1" applyAlignment="1">
      <alignment horizontal="center" vertical="center"/>
    </xf>
    <xf numFmtId="174" fontId="12" fillId="34" borderId="18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 wrapText="1"/>
      <protection/>
    </xf>
    <xf numFmtId="3" fontId="65" fillId="0" borderId="18" xfId="44" applyNumberFormat="1" applyFont="1" applyBorder="1" applyAlignment="1">
      <alignment horizontal="center"/>
    </xf>
    <xf numFmtId="3" fontId="65" fillId="0" borderId="18" xfId="44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172" fontId="6" fillId="0" borderId="27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6" fillId="0" borderId="27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8" xfId="0" applyNumberFormat="1" applyFont="1" applyBorder="1" applyAlignment="1">
      <alignment horizontal="center" vertical="center" wrapText="1"/>
    </xf>
    <xf numFmtId="172" fontId="7" fillId="0" borderId="8" xfId="0" applyNumberFormat="1" applyFont="1" applyBorder="1" applyAlignment="1">
      <alignment horizontal="center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Percent (0)" xfId="41"/>
    <cellStyle name="Calc Percent (1)" xfId="42"/>
    <cellStyle name="Calculation" xfId="43"/>
    <cellStyle name="Comma" xfId="44"/>
    <cellStyle name="Comma [0]" xfId="45"/>
    <cellStyle name="Comma 2" xfId="46"/>
    <cellStyle name="Comma 2 2" xfId="47"/>
    <cellStyle name="Comma0" xfId="48"/>
    <cellStyle name="Currency" xfId="49"/>
    <cellStyle name="Currency [0]" xfId="50"/>
    <cellStyle name="Currency0" xfId="51"/>
    <cellStyle name="Check Cell" xfId="52"/>
    <cellStyle name="Date" xfId="53"/>
    <cellStyle name="Enter Currency (0)" xfId="54"/>
    <cellStyle name="Explanatory Text" xfId="55"/>
    <cellStyle name="Fixed" xfId="56"/>
    <cellStyle name="Good" xfId="57"/>
    <cellStyle name="Grey" xfId="58"/>
    <cellStyle name="Header1" xfId="59"/>
    <cellStyle name="Header2" xfId="60"/>
    <cellStyle name="Heading 1" xfId="61"/>
    <cellStyle name="Heading 1 2" xfId="62"/>
    <cellStyle name="Heading 2" xfId="63"/>
    <cellStyle name="Heading 2 2" xfId="64"/>
    <cellStyle name="Heading 3" xfId="65"/>
    <cellStyle name="Heading 4" xfId="66"/>
    <cellStyle name="Input" xfId="67"/>
    <cellStyle name="Input [yellow]" xfId="68"/>
    <cellStyle name="Link Currency (0)" xfId="69"/>
    <cellStyle name="Linked Cell" xfId="70"/>
    <cellStyle name="Milliers [0]_AR1194" xfId="71"/>
    <cellStyle name="Milliers_AR1194" xfId="72"/>
    <cellStyle name="Monétaire [0]_AR1194" xfId="73"/>
    <cellStyle name="Monétaire_AR1194" xfId="74"/>
    <cellStyle name="Neutral" xfId="75"/>
    <cellStyle name="Normal - Style1" xfId="76"/>
    <cellStyle name="Normal 2" xfId="77"/>
    <cellStyle name="Normal 3" xfId="78"/>
    <cellStyle name="Normal 4" xfId="79"/>
    <cellStyle name="Normal 5" xfId="80"/>
    <cellStyle name="Note" xfId="81"/>
    <cellStyle name="Output" xfId="82"/>
    <cellStyle name="Percent" xfId="83"/>
    <cellStyle name="Percent [2]" xfId="84"/>
    <cellStyle name="PERCENTAGE" xfId="85"/>
    <cellStyle name="PrePop Currency (0)" xfId="86"/>
    <cellStyle name="T" xfId="87"/>
    <cellStyle name="Text Indent A" xfId="88"/>
    <cellStyle name="Text Indent B" xfId="89"/>
    <cellStyle name="Title" xfId="90"/>
    <cellStyle name="Total" xfId="91"/>
    <cellStyle name="Total 2" xfId="92"/>
    <cellStyle name="th" xfId="93"/>
    <cellStyle name="viet" xfId="94"/>
    <cellStyle name="viet2" xfId="95"/>
    <cellStyle name="Warning Text" xfId="96"/>
    <cellStyle name="똿뗦먛귟 [0.00]_PRODUCT DETAIL Q1" xfId="97"/>
    <cellStyle name="똿뗦먛귟_PRODUCT DETAIL Q1" xfId="98"/>
    <cellStyle name="믅됞 [0.00]_PRODUCT DETAIL Q1" xfId="99"/>
    <cellStyle name="믅됞_PRODUCT DETAIL Q1" xfId="100"/>
    <cellStyle name="백분율_95" xfId="101"/>
    <cellStyle name="뷭?_BOOKSHIP" xfId="102"/>
    <cellStyle name="콤마 [0]_1202" xfId="103"/>
    <cellStyle name="콤마_1202" xfId="104"/>
    <cellStyle name="통화 [0]_1202" xfId="105"/>
    <cellStyle name="통화_1202" xfId="106"/>
    <cellStyle name="표준_(정보부문)월별인원계획" xfId="107"/>
    <cellStyle name="一般_Book1" xfId="108"/>
    <cellStyle name="千分位[0]_Book1" xfId="109"/>
    <cellStyle name="千分位_Book1" xfId="110"/>
    <cellStyle name="貨幣 [0]_Book1" xfId="111"/>
    <cellStyle name="貨幣_Book1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_2018\BAO%20CAO%20GIUA%20KY%20NQ%20XIII\BIEU%20SO%20LIEU%20GUI%20UBND\Bieu%20mau%20danh%20gia%20giua%20ky%20NQ%20XIII%20Gui%20UBND-Du%20th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PL2"/>
      <sheetName val="B2"/>
      <sheetName val="B3"/>
      <sheetName val="B4"/>
      <sheetName val="B5"/>
      <sheetName val="B6"/>
      <sheetName val="B7"/>
      <sheetName val="B8-KTMN"/>
      <sheetName val="BieunayKhongin"/>
      <sheetName val="Khongin"/>
      <sheetName val="PL17CCTT(khongin)"/>
      <sheetName val="Sheet3"/>
      <sheetName val="Pl14"/>
      <sheetName val="Sheet1"/>
      <sheetName val="Sheet2"/>
    </sheetNames>
    <sheetDataSet>
      <sheetData sheetId="4">
        <row r="37">
          <cell r="K37">
            <v>9920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PageLayoutView="0" workbookViewId="0" topLeftCell="A208">
      <selection activeCell="A2" sqref="A2:H2"/>
    </sheetView>
  </sheetViews>
  <sheetFormatPr defaultColWidth="9.140625" defaultRowHeight="12.75"/>
  <cols>
    <col min="1" max="1" width="5.00390625" style="2" customWidth="1"/>
    <col min="2" max="2" width="37.28125" style="1" customWidth="1"/>
    <col min="3" max="3" width="9.8515625" style="1" customWidth="1"/>
    <col min="4" max="4" width="10.28125" style="1" customWidth="1"/>
    <col min="5" max="5" width="10.00390625" style="1" customWidth="1"/>
    <col min="6" max="6" width="9.8515625" style="3" customWidth="1"/>
    <col min="7" max="7" width="9.421875" style="1" customWidth="1"/>
    <col min="8" max="8" width="9.28125" style="1" customWidth="1"/>
    <col min="9" max="9" width="9.140625" style="1" customWidth="1"/>
    <col min="10" max="10" width="11.85156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1:8" ht="17.25" customHeight="1">
      <c r="A1" s="194" t="s">
        <v>252</v>
      </c>
      <c r="B1" s="194"/>
      <c r="C1" s="194"/>
      <c r="D1" s="194"/>
      <c r="E1" s="194"/>
      <c r="F1" s="194"/>
      <c r="G1" s="194"/>
      <c r="H1" s="194"/>
    </row>
    <row r="2" spans="1:8" ht="19.5" customHeight="1">
      <c r="A2" s="195" t="s">
        <v>0</v>
      </c>
      <c r="B2" s="195"/>
      <c r="C2" s="195"/>
      <c r="D2" s="195"/>
      <c r="E2" s="195"/>
      <c r="F2" s="195"/>
      <c r="G2" s="195"/>
      <c r="H2" s="195"/>
    </row>
    <row r="3" spans="1:8" ht="15.75">
      <c r="A3" s="196" t="s">
        <v>222</v>
      </c>
      <c r="B3" s="196"/>
      <c r="C3" s="196"/>
      <c r="D3" s="196"/>
      <c r="E3" s="196"/>
      <c r="F3" s="196"/>
      <c r="G3" s="196"/>
      <c r="H3" s="196"/>
    </row>
    <row r="4" spans="1:8" ht="15.75">
      <c r="A4" s="197" t="s">
        <v>251</v>
      </c>
      <c r="B4" s="197"/>
      <c r="C4" s="197"/>
      <c r="D4" s="197"/>
      <c r="E4" s="197"/>
      <c r="F4" s="197"/>
      <c r="G4" s="197"/>
      <c r="H4" s="197"/>
    </row>
    <row r="5" spans="2:6" ht="15.75">
      <c r="B5" s="4"/>
      <c r="C5" s="5"/>
      <c r="D5" s="5"/>
      <c r="E5" s="6"/>
      <c r="F5" s="18"/>
    </row>
    <row r="6" spans="1:8" ht="31.5" customHeight="1">
      <c r="A6" s="198" t="s">
        <v>1</v>
      </c>
      <c r="B6" s="200" t="s">
        <v>250</v>
      </c>
      <c r="C6" s="202" t="s">
        <v>2</v>
      </c>
      <c r="D6" s="200" t="s">
        <v>224</v>
      </c>
      <c r="E6" s="205" t="s">
        <v>223</v>
      </c>
      <c r="F6" s="190" t="s">
        <v>225</v>
      </c>
      <c r="G6" s="192" t="s">
        <v>226</v>
      </c>
      <c r="H6" s="193"/>
    </row>
    <row r="7" spans="1:8" ht="36" customHeight="1">
      <c r="A7" s="199"/>
      <c r="B7" s="201"/>
      <c r="C7" s="203"/>
      <c r="D7" s="204"/>
      <c r="E7" s="206"/>
      <c r="F7" s="191"/>
      <c r="G7" s="16" t="s">
        <v>3</v>
      </c>
      <c r="H7" s="16" t="s">
        <v>4</v>
      </c>
    </row>
    <row r="8" spans="1:8" s="12" customFormat="1" ht="15.75" customHeight="1">
      <c r="A8" s="8"/>
      <c r="B8" s="7" t="s">
        <v>5</v>
      </c>
      <c r="C8" s="9" t="s">
        <v>6</v>
      </c>
      <c r="D8" s="10">
        <v>1</v>
      </c>
      <c r="E8" s="10">
        <v>2</v>
      </c>
      <c r="F8" s="10">
        <v>3</v>
      </c>
      <c r="G8" s="11" t="s">
        <v>135</v>
      </c>
      <c r="H8" s="11" t="s">
        <v>136</v>
      </c>
    </row>
    <row r="9" spans="1:8" s="21" customFormat="1" ht="17.25">
      <c r="A9" s="51" t="s">
        <v>5</v>
      </c>
      <c r="B9" s="169" t="s">
        <v>7</v>
      </c>
      <c r="C9" s="52"/>
      <c r="D9" s="54"/>
      <c r="E9" s="53"/>
      <c r="F9" s="19"/>
      <c r="G9" s="20"/>
      <c r="H9" s="20"/>
    </row>
    <row r="10" spans="1:8" s="21" customFormat="1" ht="31.5">
      <c r="A10" s="27">
        <v>1</v>
      </c>
      <c r="B10" s="86" t="s">
        <v>169</v>
      </c>
      <c r="C10" s="24" t="s">
        <v>10</v>
      </c>
      <c r="D10" s="135">
        <f>D12+D15+D18+D19</f>
        <v>10818.281</v>
      </c>
      <c r="E10" s="154">
        <f>E12+E15+E18+E19</f>
        <v>23754.569455776647</v>
      </c>
      <c r="F10" s="154">
        <f>F12+F15+F18+F19</f>
        <v>11152.145999999999</v>
      </c>
      <c r="G10" s="102">
        <f>F10/D10*100</f>
        <v>103.0861187650792</v>
      </c>
      <c r="H10" s="28">
        <f aca="true" t="shared" si="0" ref="H10:H38">F10/E10*100</f>
        <v>46.94737162364361</v>
      </c>
    </row>
    <row r="11" spans="1:8" s="21" customFormat="1" ht="15.75">
      <c r="A11" s="22" t="s">
        <v>27</v>
      </c>
      <c r="B11" s="25" t="s">
        <v>168</v>
      </c>
      <c r="C11" s="24" t="s">
        <v>10</v>
      </c>
      <c r="D11" s="136">
        <f>D12+D15+D18</f>
        <v>10200.281</v>
      </c>
      <c r="E11" s="154">
        <f>E12+E15+E18</f>
        <v>22339.569455776647</v>
      </c>
      <c r="F11" s="154">
        <f>F12+F15+F18</f>
        <v>10584.154999999999</v>
      </c>
      <c r="G11" s="108">
        <f>F11/D11*100</f>
        <v>103.76336691116646</v>
      </c>
      <c r="H11" s="23">
        <f t="shared" si="0"/>
        <v>47.37850933498232</v>
      </c>
    </row>
    <row r="12" spans="1:8" s="21" customFormat="1" ht="15.75">
      <c r="A12" s="22"/>
      <c r="B12" s="75" t="s">
        <v>218</v>
      </c>
      <c r="C12" s="24" t="s">
        <v>10</v>
      </c>
      <c r="D12" s="55">
        <f>D13+D14</f>
        <v>2881.602</v>
      </c>
      <c r="E12" s="155">
        <f>E13+E14</f>
        <v>6573.70528493589</v>
      </c>
      <c r="F12" s="155">
        <f>F13+F14</f>
        <v>3022.181</v>
      </c>
      <c r="G12" s="109">
        <f aca="true" t="shared" si="1" ref="G12:G38">F12/D12*100</f>
        <v>104.87850161125651</v>
      </c>
      <c r="H12" s="23">
        <f t="shared" si="0"/>
        <v>45.973782958076036</v>
      </c>
    </row>
    <row r="13" spans="1:8" s="21" customFormat="1" ht="15.75">
      <c r="A13" s="22"/>
      <c r="B13" s="25" t="s">
        <v>11</v>
      </c>
      <c r="C13" s="24" t="s">
        <v>12</v>
      </c>
      <c r="D13" s="115">
        <v>1238.002</v>
      </c>
      <c r="E13" s="155">
        <v>2774.69537</v>
      </c>
      <c r="F13" s="115">
        <v>1278.07</v>
      </c>
      <c r="G13" s="109">
        <f t="shared" si="1"/>
        <v>103.23650527220474</v>
      </c>
      <c r="H13" s="23">
        <f t="shared" si="0"/>
        <v>46.061633064965974</v>
      </c>
    </row>
    <row r="14" spans="1:8" s="21" customFormat="1" ht="15.75">
      <c r="A14" s="22"/>
      <c r="B14" s="25" t="s">
        <v>122</v>
      </c>
      <c r="C14" s="24" t="s">
        <v>12</v>
      </c>
      <c r="D14" s="115">
        <v>1643.6</v>
      </c>
      <c r="E14" s="154">
        <v>3799.0099149358894</v>
      </c>
      <c r="F14" s="115">
        <v>1744.111</v>
      </c>
      <c r="G14" s="109">
        <f t="shared" si="1"/>
        <v>106.11529569238259</v>
      </c>
      <c r="H14" s="23">
        <f t="shared" si="0"/>
        <v>45.90961958648726</v>
      </c>
    </row>
    <row r="15" spans="1:8" s="21" customFormat="1" ht="15.75">
      <c r="A15" s="22"/>
      <c r="B15" s="75" t="s">
        <v>177</v>
      </c>
      <c r="C15" s="24" t="s">
        <v>10</v>
      </c>
      <c r="D15" s="137">
        <f>D16+D17</f>
        <v>4023.6270000000004</v>
      </c>
      <c r="E15" s="155">
        <f>E16+E17</f>
        <v>8328.577470840757</v>
      </c>
      <c r="F15" s="155">
        <f>F16+F17</f>
        <v>4000.6549999999997</v>
      </c>
      <c r="G15" s="109">
        <f t="shared" si="1"/>
        <v>99.42907232703229</v>
      </c>
      <c r="H15" s="23">
        <f t="shared" si="0"/>
        <v>48.035273898894765</v>
      </c>
    </row>
    <row r="16" spans="1:8" s="21" customFormat="1" ht="15.75">
      <c r="A16" s="22"/>
      <c r="B16" s="25" t="s">
        <v>13</v>
      </c>
      <c r="C16" s="24" t="s">
        <v>12</v>
      </c>
      <c r="D16" s="115">
        <v>2810.795</v>
      </c>
      <c r="E16" s="156">
        <v>5530.536349840757</v>
      </c>
      <c r="F16" s="115">
        <v>2997.7</v>
      </c>
      <c r="G16" s="109">
        <f t="shared" si="1"/>
        <v>106.64954221136725</v>
      </c>
      <c r="H16" s="23">
        <f t="shared" si="0"/>
        <v>54.20269952816265</v>
      </c>
    </row>
    <row r="17" spans="1:10" s="21" customFormat="1" ht="15.75">
      <c r="A17" s="22"/>
      <c r="B17" s="25" t="s">
        <v>121</v>
      </c>
      <c r="C17" s="24" t="s">
        <v>12</v>
      </c>
      <c r="D17" s="115">
        <v>1212.832</v>
      </c>
      <c r="E17" s="156">
        <v>2798.041121</v>
      </c>
      <c r="F17" s="115">
        <v>1002.955</v>
      </c>
      <c r="G17" s="109">
        <f t="shared" si="1"/>
        <v>82.6952949790243</v>
      </c>
      <c r="H17" s="23">
        <f t="shared" si="0"/>
        <v>35.84489850676501</v>
      </c>
      <c r="J17" s="177"/>
    </row>
    <row r="18" spans="1:8" s="21" customFormat="1" ht="15.75">
      <c r="A18" s="22"/>
      <c r="B18" s="75" t="s">
        <v>14</v>
      </c>
      <c r="C18" s="24" t="s">
        <v>10</v>
      </c>
      <c r="D18" s="138">
        <v>3295.052</v>
      </c>
      <c r="E18" s="156">
        <v>7437.2867</v>
      </c>
      <c r="F18" s="138">
        <v>3561.319</v>
      </c>
      <c r="G18" s="109">
        <f t="shared" si="1"/>
        <v>108.08081329217262</v>
      </c>
      <c r="H18" s="23">
        <f t="shared" si="0"/>
        <v>47.88465395585732</v>
      </c>
    </row>
    <row r="19" spans="1:8" s="21" customFormat="1" ht="15.75">
      <c r="A19" s="22" t="s">
        <v>52</v>
      </c>
      <c r="B19" s="25" t="s">
        <v>148</v>
      </c>
      <c r="C19" s="24" t="s">
        <v>10</v>
      </c>
      <c r="D19" s="138">
        <v>618</v>
      </c>
      <c r="E19" s="156">
        <v>1415</v>
      </c>
      <c r="F19" s="138">
        <v>567.991</v>
      </c>
      <c r="G19" s="109">
        <f t="shared" si="1"/>
        <v>91.90792880258898</v>
      </c>
      <c r="H19" s="23">
        <f t="shared" si="0"/>
        <v>40.140706713780915</v>
      </c>
    </row>
    <row r="20" spans="1:11" s="21" customFormat="1" ht="31.5">
      <c r="A20" s="27">
        <v>2</v>
      </c>
      <c r="B20" s="86" t="s">
        <v>188</v>
      </c>
      <c r="C20" s="24" t="s">
        <v>10</v>
      </c>
      <c r="D20" s="66">
        <v>20030.165</v>
      </c>
      <c r="E20" s="66">
        <v>46735</v>
      </c>
      <c r="F20" s="66">
        <v>21468.118</v>
      </c>
      <c r="G20" s="28">
        <f t="shared" si="1"/>
        <v>107.17893736771514</v>
      </c>
      <c r="H20" s="28">
        <f t="shared" si="0"/>
        <v>45.93584679576334</v>
      </c>
      <c r="K20" s="178"/>
    </row>
    <row r="21" spans="1:8" s="21" customFormat="1" ht="15.75" customHeight="1">
      <c r="A21" s="22">
        <v>3</v>
      </c>
      <c r="B21" s="25" t="s">
        <v>154</v>
      </c>
      <c r="C21" s="24" t="s">
        <v>10</v>
      </c>
      <c r="D21" s="116">
        <f>D22+D25+D28</f>
        <v>21327.771</v>
      </c>
      <c r="E21" s="116">
        <f>E22+E25+E28</f>
        <v>47592.196256277646</v>
      </c>
      <c r="F21" s="116">
        <f>F22+F25+F28</f>
        <v>21879.148</v>
      </c>
      <c r="G21" s="23">
        <f t="shared" si="1"/>
        <v>102.58525375202126</v>
      </c>
      <c r="H21" s="23">
        <f t="shared" si="0"/>
        <v>45.97213350311404</v>
      </c>
    </row>
    <row r="22" spans="1:8" s="21" customFormat="1" ht="15.75" customHeight="1">
      <c r="A22" s="22"/>
      <c r="B22" s="75" t="s">
        <v>218</v>
      </c>
      <c r="C22" s="24" t="s">
        <v>10</v>
      </c>
      <c r="D22" s="22">
        <f>D23+D24</f>
        <v>5631.0779999999995</v>
      </c>
      <c r="E22" s="22">
        <f>E23+E24</f>
        <v>12789.846316</v>
      </c>
      <c r="F22" s="22">
        <f>F23+F24</f>
        <v>5903.969</v>
      </c>
      <c r="G22" s="23">
        <f t="shared" si="1"/>
        <v>104.84615911908874</v>
      </c>
      <c r="H22" s="23">
        <f t="shared" si="0"/>
        <v>46.16137562664987</v>
      </c>
    </row>
    <row r="23" spans="1:8" s="21" customFormat="1" ht="15.75" customHeight="1">
      <c r="A23" s="22"/>
      <c r="B23" s="25" t="s">
        <v>11</v>
      </c>
      <c r="C23" s="24" t="s">
        <v>12</v>
      </c>
      <c r="D23" s="67">
        <v>2514.734</v>
      </c>
      <c r="E23" s="117">
        <v>5647.816121000001</v>
      </c>
      <c r="F23" s="67">
        <v>2596.9700000000003</v>
      </c>
      <c r="G23" s="23">
        <f t="shared" si="1"/>
        <v>103.27016694409828</v>
      </c>
      <c r="H23" s="23">
        <f t="shared" si="0"/>
        <v>45.98184403248917</v>
      </c>
    </row>
    <row r="24" spans="1:8" s="21" customFormat="1" ht="15.75" customHeight="1">
      <c r="A24" s="22"/>
      <c r="B24" s="25" t="s">
        <v>122</v>
      </c>
      <c r="C24" s="24" t="s">
        <v>12</v>
      </c>
      <c r="D24" s="67">
        <v>3116.344</v>
      </c>
      <c r="E24" s="117">
        <v>7142.030194999999</v>
      </c>
      <c r="F24" s="67">
        <v>3306.999</v>
      </c>
      <c r="G24" s="23">
        <f t="shared" si="1"/>
        <v>106.11790611049356</v>
      </c>
      <c r="H24" s="23">
        <f t="shared" si="0"/>
        <v>46.303346663462264</v>
      </c>
    </row>
    <row r="25" spans="1:8" s="21" customFormat="1" ht="15.75" customHeight="1">
      <c r="A25" s="22"/>
      <c r="B25" s="25" t="s">
        <v>153</v>
      </c>
      <c r="C25" s="24" t="s">
        <v>10</v>
      </c>
      <c r="D25" s="157">
        <f>D26+D27</f>
        <v>9828.14</v>
      </c>
      <c r="E25" s="22">
        <f>E26+E27</f>
        <v>21522.1176237436</v>
      </c>
      <c r="F25" s="22">
        <f>F26+F27</f>
        <v>9598.936</v>
      </c>
      <c r="G25" s="23">
        <f t="shared" si="1"/>
        <v>97.6678801889269</v>
      </c>
      <c r="H25" s="23">
        <f t="shared" si="0"/>
        <v>44.600332401353825</v>
      </c>
    </row>
    <row r="26" spans="1:8" s="21" customFormat="1" ht="15.75" customHeight="1">
      <c r="A26" s="22"/>
      <c r="B26" s="25" t="s">
        <v>13</v>
      </c>
      <c r="C26" s="24" t="s">
        <v>12</v>
      </c>
      <c r="D26" s="67">
        <v>5983.614</v>
      </c>
      <c r="E26" s="118">
        <v>12714.303523999999</v>
      </c>
      <c r="F26" s="67">
        <v>6448.994</v>
      </c>
      <c r="G26" s="23">
        <f t="shared" si="1"/>
        <v>107.77757388762043</v>
      </c>
      <c r="H26" s="23">
        <f t="shared" si="0"/>
        <v>50.722353669051834</v>
      </c>
    </row>
    <row r="27" spans="1:10" s="21" customFormat="1" ht="15.75" customHeight="1">
      <c r="A27" s="22"/>
      <c r="B27" s="25" t="s">
        <v>121</v>
      </c>
      <c r="C27" s="24" t="s">
        <v>12</v>
      </c>
      <c r="D27" s="67">
        <v>3844.526</v>
      </c>
      <c r="E27" s="118">
        <v>8807.8140997436</v>
      </c>
      <c r="F27" s="67">
        <v>3149.942</v>
      </c>
      <c r="G27" s="23">
        <f t="shared" si="1"/>
        <v>81.93316939461458</v>
      </c>
      <c r="H27" s="23">
        <f t="shared" si="0"/>
        <v>35.76303909606467</v>
      </c>
      <c r="J27" s="177"/>
    </row>
    <row r="28" spans="1:8" s="21" customFormat="1" ht="15.75" customHeight="1">
      <c r="A28" s="22"/>
      <c r="B28" s="25" t="s">
        <v>14</v>
      </c>
      <c r="C28" s="24" t="s">
        <v>10</v>
      </c>
      <c r="D28" s="138">
        <v>5868.553</v>
      </c>
      <c r="E28" s="119">
        <v>13280.232316534046</v>
      </c>
      <c r="F28" s="138">
        <v>6376.243</v>
      </c>
      <c r="G28" s="23">
        <f t="shared" si="1"/>
        <v>108.6510252186527</v>
      </c>
      <c r="H28" s="23">
        <f t="shared" si="0"/>
        <v>48.013038085647814</v>
      </c>
    </row>
    <row r="29" spans="1:8" s="21" customFormat="1" ht="15.75">
      <c r="A29" s="22">
        <v>4</v>
      </c>
      <c r="B29" s="25" t="s">
        <v>15</v>
      </c>
      <c r="C29" s="24" t="s">
        <v>10</v>
      </c>
      <c r="D29" s="138">
        <f>D30+D32</f>
        <v>2300</v>
      </c>
      <c r="E29" s="138">
        <f>E30+E32</f>
        <v>3490</v>
      </c>
      <c r="F29" s="188">
        <f>F30+F32</f>
        <v>2099</v>
      </c>
      <c r="G29" s="23">
        <f t="shared" si="1"/>
        <v>91.26086956521739</v>
      </c>
      <c r="H29" s="23">
        <f t="shared" si="0"/>
        <v>60.143266475644694</v>
      </c>
    </row>
    <row r="30" spans="1:8" s="21" customFormat="1" ht="15.75">
      <c r="A30" s="22"/>
      <c r="B30" s="75" t="s">
        <v>16</v>
      </c>
      <c r="C30" s="24" t="s">
        <v>10</v>
      </c>
      <c r="D30" s="138">
        <f>D31</f>
        <v>1722</v>
      </c>
      <c r="E30" s="138">
        <f>E31</f>
        <v>2990</v>
      </c>
      <c r="F30" s="188">
        <f>F31</f>
        <v>2010</v>
      </c>
      <c r="G30" s="23">
        <f t="shared" si="1"/>
        <v>116.72473867595818</v>
      </c>
      <c r="H30" s="23">
        <f t="shared" si="0"/>
        <v>67.22408026755853</v>
      </c>
    </row>
    <row r="31" spans="1:8" s="21" customFormat="1" ht="15.75">
      <c r="A31" s="22"/>
      <c r="B31" s="75" t="s">
        <v>17</v>
      </c>
      <c r="C31" s="24" t="s">
        <v>12</v>
      </c>
      <c r="D31" s="55">
        <v>1722</v>
      </c>
      <c r="E31" s="138">
        <v>2990</v>
      </c>
      <c r="F31" s="188">
        <v>2010</v>
      </c>
      <c r="G31" s="23">
        <f>F31/D31*100</f>
        <v>116.72473867595818</v>
      </c>
      <c r="H31" s="23">
        <f t="shared" si="0"/>
        <v>67.22408026755853</v>
      </c>
    </row>
    <row r="32" spans="1:8" s="21" customFormat="1" ht="15.75">
      <c r="A32" s="22"/>
      <c r="B32" s="75" t="s">
        <v>18</v>
      </c>
      <c r="C32" s="24" t="s">
        <v>10</v>
      </c>
      <c r="D32" s="55">
        <v>578</v>
      </c>
      <c r="E32" s="55">
        <v>500</v>
      </c>
      <c r="F32" s="189">
        <v>89</v>
      </c>
      <c r="G32" s="23">
        <f t="shared" si="1"/>
        <v>15.397923875432525</v>
      </c>
      <c r="H32" s="23">
        <f t="shared" si="0"/>
        <v>17.8</v>
      </c>
    </row>
    <row r="33" spans="1:8" s="21" customFormat="1" ht="15.75">
      <c r="A33" s="22">
        <v>5</v>
      </c>
      <c r="B33" s="25" t="s">
        <v>219</v>
      </c>
      <c r="C33" s="24" t="s">
        <v>10</v>
      </c>
      <c r="D33" s="55">
        <v>3096.082</v>
      </c>
      <c r="E33" s="56">
        <v>6437.423</v>
      </c>
      <c r="F33" s="55">
        <v>3468</v>
      </c>
      <c r="G33" s="23">
        <f t="shared" si="1"/>
        <v>112.01253713564434</v>
      </c>
      <c r="H33" s="23">
        <f t="shared" si="0"/>
        <v>53.87248903792714</v>
      </c>
    </row>
    <row r="34" spans="1:8" s="21" customFormat="1" ht="31.5">
      <c r="A34" s="27">
        <v>6</v>
      </c>
      <c r="B34" s="94" t="s">
        <v>182</v>
      </c>
      <c r="C34" s="29" t="s">
        <v>19</v>
      </c>
      <c r="D34" s="144">
        <f>D35+D38</f>
        <v>298.7068</v>
      </c>
      <c r="E34" s="157">
        <f>E35+E38</f>
        <v>320</v>
      </c>
      <c r="F34" s="184">
        <f>F35+F38</f>
        <v>96.1748</v>
      </c>
      <c r="G34" s="28">
        <f t="shared" si="1"/>
        <v>32.19705744897672</v>
      </c>
      <c r="H34" s="28">
        <f t="shared" si="0"/>
        <v>30.054625</v>
      </c>
    </row>
    <row r="35" spans="1:8" s="30" customFormat="1" ht="31.5">
      <c r="A35" s="27"/>
      <c r="B35" s="170" t="s">
        <v>181</v>
      </c>
      <c r="C35" s="29" t="s">
        <v>19</v>
      </c>
      <c r="D35" s="105">
        <v>55.922</v>
      </c>
      <c r="E35" s="120">
        <v>120</v>
      </c>
      <c r="F35" s="105">
        <v>61.0995</v>
      </c>
      <c r="G35" s="28">
        <f t="shared" si="1"/>
        <v>109.25843138657416</v>
      </c>
      <c r="H35" s="28">
        <f t="shared" si="0"/>
        <v>50.91625</v>
      </c>
    </row>
    <row r="36" spans="1:8" s="21" customFormat="1" ht="15.75">
      <c r="A36" s="27"/>
      <c r="B36" s="171" t="s">
        <v>237</v>
      </c>
      <c r="C36" s="92" t="s">
        <v>12</v>
      </c>
      <c r="D36" s="58">
        <v>29.0993</v>
      </c>
      <c r="E36" s="120">
        <v>60</v>
      </c>
      <c r="F36" s="58">
        <v>45.7119</v>
      </c>
      <c r="G36" s="28">
        <f t="shared" si="1"/>
        <v>157.08934579182318</v>
      </c>
      <c r="H36" s="28">
        <f t="shared" si="0"/>
        <v>76.1865</v>
      </c>
    </row>
    <row r="37" spans="1:8" s="21" customFormat="1" ht="15.75">
      <c r="A37" s="27"/>
      <c r="B37" s="94" t="s">
        <v>183</v>
      </c>
      <c r="C37" s="92" t="s">
        <v>12</v>
      </c>
      <c r="D37" s="58">
        <v>13.822700000000001</v>
      </c>
      <c r="E37" s="158">
        <v>32</v>
      </c>
      <c r="F37" s="58">
        <v>3.7436</v>
      </c>
      <c r="G37" s="28">
        <f t="shared" si="1"/>
        <v>27.082986681328535</v>
      </c>
      <c r="H37" s="28">
        <f t="shared" si="0"/>
        <v>11.698749999999999</v>
      </c>
    </row>
    <row r="38" spans="1:8" s="21" customFormat="1" ht="31.5">
      <c r="A38" s="27"/>
      <c r="B38" s="170" t="s">
        <v>180</v>
      </c>
      <c r="C38" s="29" t="s">
        <v>19</v>
      </c>
      <c r="D38" s="58">
        <v>242.7848</v>
      </c>
      <c r="E38" s="66">
        <v>200</v>
      </c>
      <c r="F38" s="58">
        <v>35.075300000000006</v>
      </c>
      <c r="G38" s="28">
        <f t="shared" si="1"/>
        <v>14.447074116666286</v>
      </c>
      <c r="H38" s="28">
        <f t="shared" si="0"/>
        <v>17.537650000000003</v>
      </c>
    </row>
    <row r="39" spans="1:8" s="21" customFormat="1" ht="15.75">
      <c r="A39" s="22">
        <v>7</v>
      </c>
      <c r="B39" s="25" t="s">
        <v>88</v>
      </c>
      <c r="C39" s="24" t="s">
        <v>8</v>
      </c>
      <c r="D39" s="55">
        <v>6423</v>
      </c>
      <c r="E39" s="55">
        <v>16000</v>
      </c>
      <c r="F39" s="55">
        <v>10707</v>
      </c>
      <c r="G39" s="23">
        <f>F39/D39*100</f>
        <v>166.69780476412893</v>
      </c>
      <c r="H39" s="23">
        <f>F39/E39*100</f>
        <v>66.91875</v>
      </c>
    </row>
    <row r="40" spans="1:8" s="21" customFormat="1" ht="17.25">
      <c r="A40" s="32" t="s">
        <v>6</v>
      </c>
      <c r="B40" s="172" t="s">
        <v>20</v>
      </c>
      <c r="C40" s="26"/>
      <c r="D40" s="63"/>
      <c r="E40" s="23"/>
      <c r="F40" s="63"/>
      <c r="G40" s="23"/>
      <c r="H40" s="23"/>
    </row>
    <row r="41" spans="1:8" s="21" customFormat="1" ht="17.25">
      <c r="A41" s="32" t="s">
        <v>21</v>
      </c>
      <c r="B41" s="172" t="s">
        <v>22</v>
      </c>
      <c r="C41" s="26"/>
      <c r="D41" s="63"/>
      <c r="E41" s="23"/>
      <c r="F41" s="63"/>
      <c r="G41" s="23"/>
      <c r="H41" s="23"/>
    </row>
    <row r="42" spans="1:8" s="21" customFormat="1" ht="15.75">
      <c r="A42" s="33">
        <v>1</v>
      </c>
      <c r="B42" s="172" t="s">
        <v>23</v>
      </c>
      <c r="C42" s="32" t="s">
        <v>10</v>
      </c>
      <c r="D42" s="34">
        <f>D45+D103</f>
        <v>5631.0779999999995</v>
      </c>
      <c r="E42" s="34">
        <f>E45+E103</f>
        <v>12789.846316</v>
      </c>
      <c r="F42" s="34">
        <f>F45+F103</f>
        <v>5903.969</v>
      </c>
      <c r="G42" s="34">
        <f>F42/D42*100</f>
        <v>104.84615911908874</v>
      </c>
      <c r="H42" s="34">
        <f>F42/E42*100</f>
        <v>46.16137562664987</v>
      </c>
    </row>
    <row r="43" spans="1:8" s="21" customFormat="1" ht="18">
      <c r="A43" s="33"/>
      <c r="B43" s="36" t="s">
        <v>24</v>
      </c>
      <c r="C43" s="37"/>
      <c r="D43" s="62"/>
      <c r="E43" s="55"/>
      <c r="F43" s="62"/>
      <c r="G43" s="23"/>
      <c r="H43" s="23"/>
    </row>
    <row r="44" spans="1:8" s="21" customFormat="1" ht="17.25">
      <c r="A44" s="32" t="s">
        <v>25</v>
      </c>
      <c r="B44" s="35" t="s">
        <v>26</v>
      </c>
      <c r="C44" s="26"/>
      <c r="D44" s="63"/>
      <c r="E44" s="55"/>
      <c r="F44" s="63"/>
      <c r="G44" s="23"/>
      <c r="H44" s="23"/>
    </row>
    <row r="45" spans="1:8" s="40" customFormat="1" ht="15.75">
      <c r="A45" s="38"/>
      <c r="B45" s="35" t="s">
        <v>127</v>
      </c>
      <c r="C45" s="32" t="s">
        <v>10</v>
      </c>
      <c r="D45" s="39">
        <f>D47+D98</f>
        <v>2514.734</v>
      </c>
      <c r="E45" s="39">
        <f>E47+E98</f>
        <v>5647.816121000001</v>
      </c>
      <c r="F45" s="39">
        <f>F47+F98</f>
        <v>2596.9700000000003</v>
      </c>
      <c r="G45" s="34">
        <f>F45/D45*100</f>
        <v>103.27016694409828</v>
      </c>
      <c r="H45" s="34">
        <f>F45/E45*100</f>
        <v>45.98184403248917</v>
      </c>
    </row>
    <row r="46" spans="1:8" s="21" customFormat="1" ht="17.25">
      <c r="A46" s="33" t="s">
        <v>27</v>
      </c>
      <c r="B46" s="35" t="s">
        <v>28</v>
      </c>
      <c r="C46" s="26"/>
      <c r="D46" s="62"/>
      <c r="E46" s="56"/>
      <c r="F46" s="62"/>
      <c r="G46" s="23"/>
      <c r="H46" s="23"/>
    </row>
    <row r="47" spans="1:13" s="40" customFormat="1" ht="15.75">
      <c r="A47" s="38"/>
      <c r="B47" s="35" t="s">
        <v>127</v>
      </c>
      <c r="C47" s="39" t="s">
        <v>10</v>
      </c>
      <c r="D47" s="64">
        <f>SUM(D48:D51)</f>
        <v>2474.109</v>
      </c>
      <c r="E47" s="64">
        <f>E48+E49+E50</f>
        <v>5560.985296000001</v>
      </c>
      <c r="F47" s="64">
        <f>SUM(F48:F51)</f>
        <v>2556.934</v>
      </c>
      <c r="G47" s="34">
        <f>F47/D47*100</f>
        <v>103.3476698075954</v>
      </c>
      <c r="H47" s="34">
        <f>F47/E47*100</f>
        <v>45.97987341989908</v>
      </c>
      <c r="M47" s="181"/>
    </row>
    <row r="48" spans="1:13" s="40" customFormat="1" ht="15.75">
      <c r="A48" s="38"/>
      <c r="B48" s="25" t="s">
        <v>144</v>
      </c>
      <c r="C48" s="38" t="s">
        <v>12</v>
      </c>
      <c r="D48" s="59">
        <v>1693.77</v>
      </c>
      <c r="E48" s="121">
        <v>3924.856364</v>
      </c>
      <c r="F48" s="59">
        <v>1718.571</v>
      </c>
      <c r="G48" s="23">
        <f>F48/D48*100</f>
        <v>101.4642483926389</v>
      </c>
      <c r="H48" s="23">
        <f>F48/E48*100</f>
        <v>43.78685079442056</v>
      </c>
      <c r="J48" s="182"/>
      <c r="M48" s="181"/>
    </row>
    <row r="49" spans="1:13" s="40" customFormat="1" ht="15.75">
      <c r="A49" s="38"/>
      <c r="B49" s="25" t="s">
        <v>96</v>
      </c>
      <c r="C49" s="38" t="s">
        <v>12</v>
      </c>
      <c r="D49" s="59">
        <v>674.955</v>
      </c>
      <c r="E49" s="121">
        <v>1468.9332</v>
      </c>
      <c r="F49" s="59">
        <v>731.529</v>
      </c>
      <c r="G49" s="23">
        <f>F49/D49*100</f>
        <v>108.38189212614174</v>
      </c>
      <c r="H49" s="23">
        <f>F49/E49*100</f>
        <v>49.80001813561025</v>
      </c>
      <c r="I49" s="182"/>
      <c r="J49" s="182"/>
      <c r="M49" s="181"/>
    </row>
    <row r="50" spans="1:13" s="40" customFormat="1" ht="15.75">
      <c r="A50" s="38"/>
      <c r="B50" s="25" t="s">
        <v>97</v>
      </c>
      <c r="C50" s="38" t="s">
        <v>12</v>
      </c>
      <c r="D50" s="59">
        <v>81.984</v>
      </c>
      <c r="E50" s="122">
        <v>167.19573200000002</v>
      </c>
      <c r="F50" s="59">
        <v>82.785</v>
      </c>
      <c r="G50" s="23">
        <f>F50/D50*100</f>
        <v>100.97701990632319</v>
      </c>
      <c r="H50" s="23">
        <f>F50/E50*100</f>
        <v>49.513823714112505</v>
      </c>
      <c r="I50" s="182"/>
      <c r="J50" s="182"/>
      <c r="M50" s="181"/>
    </row>
    <row r="51" spans="1:13" s="40" customFormat="1" ht="15.75">
      <c r="A51" s="38"/>
      <c r="B51" s="25" t="s">
        <v>249</v>
      </c>
      <c r="C51" s="38" t="s">
        <v>12</v>
      </c>
      <c r="D51" s="59">
        <v>23.399999999999906</v>
      </c>
      <c r="E51" s="122"/>
      <c r="F51" s="59">
        <v>24.04900000000029</v>
      </c>
      <c r="G51" s="23">
        <f>F51/D51*100</f>
        <v>102.77350427350594</v>
      </c>
      <c r="H51" s="23"/>
      <c r="J51" s="182"/>
      <c r="M51" s="181"/>
    </row>
    <row r="52" spans="1:8" s="21" customFormat="1" ht="17.25">
      <c r="A52" s="38" t="s">
        <v>29</v>
      </c>
      <c r="B52" s="41" t="s">
        <v>175</v>
      </c>
      <c r="C52" s="26"/>
      <c r="D52" s="63"/>
      <c r="E52" s="23"/>
      <c r="F52" s="63"/>
      <c r="G52" s="23"/>
      <c r="H52" s="23"/>
    </row>
    <row r="53" spans="1:8" s="21" customFormat="1" ht="15.75">
      <c r="A53" s="38"/>
      <c r="B53" s="25" t="s">
        <v>176</v>
      </c>
      <c r="C53" s="24" t="s">
        <v>30</v>
      </c>
      <c r="D53" s="72">
        <v>30556.33</v>
      </c>
      <c r="E53" s="55">
        <v>30932.4</v>
      </c>
      <c r="F53" s="72">
        <v>31033.35</v>
      </c>
      <c r="G53" s="23">
        <f>F53/D53*100</f>
        <v>101.56111679642154</v>
      </c>
      <c r="H53" s="23">
        <f>F53/E53*100</f>
        <v>100.32635682973192</v>
      </c>
    </row>
    <row r="54" spans="1:8" s="21" customFormat="1" ht="18.75">
      <c r="A54" s="22"/>
      <c r="B54" s="25" t="s">
        <v>31</v>
      </c>
      <c r="C54" s="24" t="s">
        <v>107</v>
      </c>
      <c r="D54" s="57">
        <v>134.66</v>
      </c>
      <c r="E54" s="56">
        <v>130.718</v>
      </c>
      <c r="F54" s="57">
        <v>134.941</v>
      </c>
      <c r="G54" s="23">
        <f>F54/D54*100</f>
        <v>100.20867369671767</v>
      </c>
      <c r="H54" s="23">
        <f>F54/E54*100</f>
        <v>103.23061858351568</v>
      </c>
    </row>
    <row r="55" spans="1:8" s="21" customFormat="1" ht="15.75">
      <c r="A55" s="38"/>
      <c r="B55" s="25" t="s">
        <v>32</v>
      </c>
      <c r="C55" s="24"/>
      <c r="D55" s="80"/>
      <c r="E55" s="78"/>
      <c r="F55" s="80"/>
      <c r="G55" s="23"/>
      <c r="H55" s="23"/>
    </row>
    <row r="56" spans="1:8" s="21" customFormat="1" ht="15.75">
      <c r="A56" s="38"/>
      <c r="B56" s="25" t="s">
        <v>33</v>
      </c>
      <c r="C56" s="24" t="s">
        <v>30</v>
      </c>
      <c r="D56" s="72">
        <v>17388.739999999998</v>
      </c>
      <c r="E56" s="55">
        <v>17554</v>
      </c>
      <c r="F56" s="72">
        <v>17875.6</v>
      </c>
      <c r="G56" s="23">
        <f>F56/D56*100</f>
        <v>102.79985783903838</v>
      </c>
      <c r="H56" s="23">
        <f aca="true" t="shared" si="2" ref="H56:H61">F56/E56*100</f>
        <v>101.83206106870229</v>
      </c>
    </row>
    <row r="57" spans="1:8" s="21" customFormat="1" ht="15.75">
      <c r="A57" s="38"/>
      <c r="B57" s="25" t="s">
        <v>98</v>
      </c>
      <c r="C57" s="24" t="s">
        <v>34</v>
      </c>
      <c r="D57" s="71">
        <f>D58*10/D56</f>
        <v>68.15101124060743</v>
      </c>
      <c r="E57" s="71">
        <f>E58*10/E56</f>
        <v>66.01800159507805</v>
      </c>
      <c r="F57" s="71">
        <f>F58*10/F56</f>
        <v>66.27290339904675</v>
      </c>
      <c r="G57" s="23">
        <f aca="true" t="shared" si="3" ref="G57:G69">F57/D57*100</f>
        <v>97.24419666359753</v>
      </c>
      <c r="H57" s="23">
        <f t="shared" si="2"/>
        <v>100.38610954256409</v>
      </c>
    </row>
    <row r="58" spans="1:8" s="21" customFormat="1" ht="15.75">
      <c r="A58" s="38"/>
      <c r="B58" s="25" t="s">
        <v>126</v>
      </c>
      <c r="C58" s="24" t="s">
        <v>35</v>
      </c>
      <c r="D58" s="72">
        <v>118506.02152</v>
      </c>
      <c r="E58" s="55">
        <v>115888</v>
      </c>
      <c r="F58" s="72">
        <v>118466.7912</v>
      </c>
      <c r="G58" s="23">
        <f t="shared" si="3"/>
        <v>99.96689592689316</v>
      </c>
      <c r="H58" s="23">
        <f t="shared" si="2"/>
        <v>102.22524437387823</v>
      </c>
    </row>
    <row r="59" spans="1:8" s="21" customFormat="1" ht="15.75">
      <c r="A59" s="38"/>
      <c r="B59" s="25" t="s">
        <v>36</v>
      </c>
      <c r="C59" s="24" t="s">
        <v>30</v>
      </c>
      <c r="D59" s="72">
        <v>2734.3</v>
      </c>
      <c r="E59" s="55">
        <v>2695</v>
      </c>
      <c r="F59" s="72">
        <v>2765.3</v>
      </c>
      <c r="G59" s="23">
        <f t="shared" si="3"/>
        <v>101.1337453827305</v>
      </c>
      <c r="H59" s="23">
        <f t="shared" si="2"/>
        <v>102.60853432282005</v>
      </c>
    </row>
    <row r="60" spans="1:8" s="21" customFormat="1" ht="15.75">
      <c r="A60" s="38"/>
      <c r="B60" s="25" t="s">
        <v>95</v>
      </c>
      <c r="C60" s="24" t="s">
        <v>34</v>
      </c>
      <c r="D60" s="71">
        <f>D61*10/D59</f>
        <v>59.06808689609772</v>
      </c>
      <c r="E60" s="71">
        <f>E61*10/E59</f>
        <v>55.0278293135436</v>
      </c>
      <c r="F60" s="71">
        <f>F61*10/F59</f>
        <v>59.57395580949627</v>
      </c>
      <c r="G60" s="23">
        <f t="shared" si="3"/>
        <v>100.85641662017662</v>
      </c>
      <c r="H60" s="23">
        <f t="shared" si="2"/>
        <v>108.26150432002188</v>
      </c>
    </row>
    <row r="61" spans="1:8" s="21" customFormat="1" ht="15.75">
      <c r="A61" s="38"/>
      <c r="B61" s="25" t="s">
        <v>99</v>
      </c>
      <c r="C61" s="24" t="s">
        <v>35</v>
      </c>
      <c r="D61" s="72">
        <v>16150.987</v>
      </c>
      <c r="E61" s="55">
        <v>14830</v>
      </c>
      <c r="F61" s="72">
        <v>16473.986000000004</v>
      </c>
      <c r="G61" s="23">
        <f>F61/D61*100</f>
        <v>101.99987158679531</v>
      </c>
      <c r="H61" s="23">
        <f t="shared" si="2"/>
        <v>111.08554281861096</v>
      </c>
    </row>
    <row r="62" spans="1:8" s="21" customFormat="1" ht="15.75">
      <c r="A62" s="38"/>
      <c r="B62" s="25" t="s">
        <v>37</v>
      </c>
      <c r="C62" s="24"/>
      <c r="D62" s="67"/>
      <c r="E62" s="79"/>
      <c r="F62" s="67"/>
      <c r="G62" s="23"/>
      <c r="H62" s="23"/>
    </row>
    <row r="63" spans="1:8" s="21" customFormat="1" ht="15.75">
      <c r="A63" s="38"/>
      <c r="B63" s="25" t="s">
        <v>38</v>
      </c>
      <c r="C63" s="42" t="s">
        <v>30</v>
      </c>
      <c r="D63" s="112">
        <v>2123</v>
      </c>
      <c r="E63" s="159">
        <v>2500</v>
      </c>
      <c r="F63" s="112">
        <v>1838.5</v>
      </c>
      <c r="G63" s="23">
        <f t="shared" si="3"/>
        <v>86.59915214319359</v>
      </c>
      <c r="H63" s="23">
        <f>F63/E63*100</f>
        <v>73.54</v>
      </c>
    </row>
    <row r="64" spans="1:8" s="21" customFormat="1" ht="15.75">
      <c r="A64" s="38"/>
      <c r="B64" s="25" t="s">
        <v>95</v>
      </c>
      <c r="C64" s="24" t="s">
        <v>34</v>
      </c>
      <c r="D64" s="94">
        <f>D65*10/D63</f>
        <v>563.0428638718794</v>
      </c>
      <c r="E64" s="179">
        <f>E65*10/E63</f>
        <v>510.4</v>
      </c>
      <c r="F64" s="179">
        <f>F65*10/F63</f>
        <v>620.9137884144683</v>
      </c>
      <c r="G64" s="23">
        <f t="shared" si="3"/>
        <v>110.27824491809162</v>
      </c>
      <c r="H64" s="23">
        <f>F64/E64*100</f>
        <v>121.6523880122391</v>
      </c>
    </row>
    <row r="65" spans="1:8" s="21" customFormat="1" ht="15.75">
      <c r="A65" s="38"/>
      <c r="B65" s="25" t="s">
        <v>99</v>
      </c>
      <c r="C65" s="42" t="s">
        <v>35</v>
      </c>
      <c r="D65" s="112">
        <v>119534</v>
      </c>
      <c r="E65" s="159">
        <v>127600</v>
      </c>
      <c r="F65" s="112">
        <v>114155</v>
      </c>
      <c r="G65" s="23">
        <f>F65/D65*100</f>
        <v>95.5000250974618</v>
      </c>
      <c r="H65" s="23">
        <f>F65/E65*100</f>
        <v>89.46316614420063</v>
      </c>
    </row>
    <row r="66" spans="1:8" s="21" customFormat="1" ht="15.75">
      <c r="A66" s="38"/>
      <c r="B66" s="25" t="s">
        <v>90</v>
      </c>
      <c r="C66" s="42"/>
      <c r="D66" s="67"/>
      <c r="E66" s="55"/>
      <c r="F66" s="67"/>
      <c r="G66" s="23"/>
      <c r="H66" s="23"/>
    </row>
    <row r="67" spans="1:8" s="21" customFormat="1" ht="15.75">
      <c r="A67" s="38"/>
      <c r="B67" s="25" t="s">
        <v>138</v>
      </c>
      <c r="C67" s="42" t="s">
        <v>30</v>
      </c>
      <c r="D67" s="67">
        <v>3490.6</v>
      </c>
      <c r="E67" s="112">
        <v>3100</v>
      </c>
      <c r="F67" s="67">
        <v>3727.1</v>
      </c>
      <c r="G67" s="23">
        <f t="shared" si="3"/>
        <v>106.7753394831834</v>
      </c>
      <c r="H67" s="23">
        <f>F67/E67*100</f>
        <v>120.22903225806452</v>
      </c>
    </row>
    <row r="68" spans="1:8" s="21" customFormat="1" ht="15.75">
      <c r="A68" s="38"/>
      <c r="B68" s="25" t="s">
        <v>139</v>
      </c>
      <c r="C68" s="24" t="s">
        <v>34</v>
      </c>
      <c r="D68" s="94">
        <f>D69*10/D67</f>
        <v>3.5615653469317596</v>
      </c>
      <c r="E68" s="94">
        <f>E69*10/E67</f>
        <v>4.04516129032258</v>
      </c>
      <c r="F68" s="94">
        <f>F69*10/F67</f>
        <v>3.5499999999999994</v>
      </c>
      <c r="G68" s="23">
        <f t="shared" si="3"/>
        <v>99.67527348777347</v>
      </c>
      <c r="H68" s="23">
        <f>F68/E68*100</f>
        <v>87.75917065390747</v>
      </c>
    </row>
    <row r="69" spans="1:8" s="21" customFormat="1" ht="15.75">
      <c r="A69" s="38"/>
      <c r="B69" s="25" t="s">
        <v>140</v>
      </c>
      <c r="C69" s="42" t="s">
        <v>35</v>
      </c>
      <c r="D69" s="67">
        <v>1243.2</v>
      </c>
      <c r="E69" s="112">
        <v>1254</v>
      </c>
      <c r="F69" s="67">
        <v>1323.1204999999998</v>
      </c>
      <c r="G69" s="23">
        <f t="shared" si="3"/>
        <v>106.42861164736162</v>
      </c>
      <c r="H69" s="23">
        <f>F69/E69*100</f>
        <v>105.5120015948963</v>
      </c>
    </row>
    <row r="70" spans="1:8" s="21" customFormat="1" ht="15.75">
      <c r="A70" s="38"/>
      <c r="B70" s="25" t="s">
        <v>227</v>
      </c>
      <c r="C70" s="151"/>
      <c r="D70" s="67"/>
      <c r="E70" s="150"/>
      <c r="F70" s="67"/>
      <c r="G70" s="23"/>
      <c r="H70" s="23"/>
    </row>
    <row r="71" spans="1:8" s="21" customFormat="1" ht="15.75">
      <c r="A71" s="38"/>
      <c r="B71" s="25" t="s">
        <v>228</v>
      </c>
      <c r="C71" s="152" t="s">
        <v>30</v>
      </c>
      <c r="D71" s="72">
        <v>4271.400000000001</v>
      </c>
      <c r="E71" s="112">
        <v>4233.2</v>
      </c>
      <c r="F71" s="72">
        <v>4233.2</v>
      </c>
      <c r="G71" s="59">
        <f>F71/D71*100</f>
        <v>99.10567963665306</v>
      </c>
      <c r="H71" s="59">
        <f>F71/E71*100</f>
        <v>100</v>
      </c>
    </row>
    <row r="72" spans="1:8" s="21" customFormat="1" ht="15.75">
      <c r="A72" s="38"/>
      <c r="B72" s="25" t="s">
        <v>229</v>
      </c>
      <c r="C72" s="152" t="s">
        <v>34</v>
      </c>
      <c r="D72" s="94">
        <f>D73*10/D71</f>
        <v>178.12497073559018</v>
      </c>
      <c r="E72" s="94">
        <f>E73*10/E71</f>
        <v>184.99007842766702</v>
      </c>
      <c r="F72" s="94">
        <f>F73*10/F71</f>
        <v>188.86657847491261</v>
      </c>
      <c r="G72" s="59">
        <f>F72/D72*100</f>
        <v>106.03037726544659</v>
      </c>
      <c r="H72" s="59">
        <f>F72/E72*100</f>
        <v>102.0955178138169</v>
      </c>
    </row>
    <row r="73" spans="1:8" s="21" customFormat="1" ht="15.75">
      <c r="A73" s="38"/>
      <c r="B73" s="173" t="s">
        <v>230</v>
      </c>
      <c r="C73" s="151" t="s">
        <v>35</v>
      </c>
      <c r="D73" s="72">
        <v>76084.3</v>
      </c>
      <c r="E73" s="112">
        <v>78310</v>
      </c>
      <c r="F73" s="72">
        <v>79951</v>
      </c>
      <c r="G73" s="59">
        <f>F73/D73*100</f>
        <v>105.08212601022812</v>
      </c>
      <c r="H73" s="59">
        <f>F73/E73*100</f>
        <v>102.09551781381687</v>
      </c>
    </row>
    <row r="74" spans="1:8" s="21" customFormat="1" ht="17.25">
      <c r="A74" s="38"/>
      <c r="B74" s="25" t="s">
        <v>39</v>
      </c>
      <c r="C74" s="26"/>
      <c r="D74" s="80"/>
      <c r="E74" s="68"/>
      <c r="F74" s="80"/>
      <c r="G74" s="23"/>
      <c r="H74" s="23"/>
    </row>
    <row r="75" spans="1:8" s="21" customFormat="1" ht="15.75">
      <c r="A75" s="38"/>
      <c r="B75" s="25" t="s">
        <v>40</v>
      </c>
      <c r="C75" s="24"/>
      <c r="D75" s="80"/>
      <c r="E75" s="69"/>
      <c r="F75" s="80"/>
      <c r="G75" s="23"/>
      <c r="H75" s="23"/>
    </row>
    <row r="76" spans="1:8" s="21" customFormat="1" ht="15.75">
      <c r="A76" s="38"/>
      <c r="B76" s="25" t="s">
        <v>141</v>
      </c>
      <c r="C76" s="24" t="s">
        <v>30</v>
      </c>
      <c r="D76" s="67">
        <v>1140.28</v>
      </c>
      <c r="E76" s="112">
        <v>1365</v>
      </c>
      <c r="F76" s="67">
        <v>1099</v>
      </c>
      <c r="G76" s="23">
        <f aca="true" t="shared" si="4" ref="G76:G96">F76/D76*100</f>
        <v>96.37983653137826</v>
      </c>
      <c r="H76" s="23">
        <f>F76/E76*100</f>
        <v>80.51282051282051</v>
      </c>
    </row>
    <row r="77" spans="1:8" s="21" customFormat="1" ht="15.75">
      <c r="A77" s="38"/>
      <c r="B77" s="25" t="s">
        <v>142</v>
      </c>
      <c r="C77" s="24" t="s">
        <v>34</v>
      </c>
      <c r="D77" s="57">
        <f>D78*10/D76</f>
        <v>151</v>
      </c>
      <c r="E77" s="94">
        <f>E78*10/E76</f>
        <v>197.43589743589743</v>
      </c>
      <c r="F77" s="94">
        <f>F78*10/F76</f>
        <v>159.01446769790718</v>
      </c>
      <c r="G77" s="23">
        <f t="shared" si="4"/>
        <v>105.30759450192528</v>
      </c>
      <c r="H77" s="23">
        <f>F77/E77*100</f>
        <v>80.53979532751143</v>
      </c>
    </row>
    <row r="78" spans="1:8" s="21" customFormat="1" ht="15.75">
      <c r="A78" s="38"/>
      <c r="B78" s="25" t="s">
        <v>143</v>
      </c>
      <c r="C78" s="24" t="s">
        <v>35</v>
      </c>
      <c r="D78" s="67">
        <v>17218.228</v>
      </c>
      <c r="E78" s="112">
        <v>26950</v>
      </c>
      <c r="F78" s="67">
        <v>17475.69</v>
      </c>
      <c r="G78" s="23">
        <f t="shared" si="4"/>
        <v>101.49528743608226</v>
      </c>
      <c r="H78" s="23">
        <f>F78/E78*100</f>
        <v>64.84486085343228</v>
      </c>
    </row>
    <row r="79" spans="1:8" s="21" customFormat="1" ht="15.75">
      <c r="A79" s="38"/>
      <c r="B79" s="25" t="s">
        <v>89</v>
      </c>
      <c r="C79" s="24"/>
      <c r="D79" s="67"/>
      <c r="E79" s="70"/>
      <c r="F79" s="67"/>
      <c r="G79" s="23"/>
      <c r="H79" s="23"/>
    </row>
    <row r="80" spans="1:8" s="21" customFormat="1" ht="15.75">
      <c r="A80" s="38"/>
      <c r="B80" s="25" t="s">
        <v>141</v>
      </c>
      <c r="C80" s="24" t="s">
        <v>30</v>
      </c>
      <c r="D80" s="67">
        <v>941.6</v>
      </c>
      <c r="E80" s="112">
        <v>1100</v>
      </c>
      <c r="F80" s="67">
        <v>965</v>
      </c>
      <c r="G80" s="23">
        <f t="shared" si="4"/>
        <v>102.48513169073917</v>
      </c>
      <c r="H80" s="23">
        <f aca="true" t="shared" si="5" ref="H80:H86">F80/E80*100</f>
        <v>87.72727272727273</v>
      </c>
    </row>
    <row r="81" spans="1:8" s="21" customFormat="1" ht="15.75">
      <c r="A81" s="38"/>
      <c r="B81" s="25" t="s">
        <v>142</v>
      </c>
      <c r="C81" s="24" t="s">
        <v>34</v>
      </c>
      <c r="D81" s="81">
        <f>D82*10/D80</f>
        <v>194.2</v>
      </c>
      <c r="E81" s="94">
        <f>E82*10/E80</f>
        <v>354.54545454545456</v>
      </c>
      <c r="F81" s="94">
        <f>F82*10/F80</f>
        <v>210.13056994818652</v>
      </c>
      <c r="G81" s="23">
        <f t="shared" si="4"/>
        <v>108.20317711029173</v>
      </c>
      <c r="H81" s="23">
        <f t="shared" si="5"/>
        <v>59.2675966520526</v>
      </c>
    </row>
    <row r="82" spans="1:8" s="21" customFormat="1" ht="15.75">
      <c r="A82" s="38"/>
      <c r="B82" s="25" t="s">
        <v>143</v>
      </c>
      <c r="C82" s="24" t="s">
        <v>35</v>
      </c>
      <c r="D82" s="67">
        <v>18285.872</v>
      </c>
      <c r="E82" s="112">
        <v>39000</v>
      </c>
      <c r="F82" s="67">
        <v>20277.6</v>
      </c>
      <c r="G82" s="23">
        <f t="shared" si="4"/>
        <v>110.8921685550462</v>
      </c>
      <c r="H82" s="23">
        <f t="shared" si="5"/>
        <v>51.99384615384615</v>
      </c>
    </row>
    <row r="83" spans="1:8" s="21" customFormat="1" ht="15.75">
      <c r="A83" s="38" t="s">
        <v>41</v>
      </c>
      <c r="B83" s="41" t="s">
        <v>42</v>
      </c>
      <c r="C83" s="24" t="s">
        <v>30</v>
      </c>
      <c r="D83" s="67">
        <v>20768</v>
      </c>
      <c r="E83" s="76">
        <v>30303</v>
      </c>
      <c r="F83" s="67">
        <v>21033</v>
      </c>
      <c r="G83" s="23">
        <f t="shared" si="4"/>
        <v>101.27600154083206</v>
      </c>
      <c r="H83" s="23">
        <f t="shared" si="5"/>
        <v>69.40896940896941</v>
      </c>
    </row>
    <row r="84" spans="1:8" s="21" customFormat="1" ht="47.25">
      <c r="A84" s="45" t="s">
        <v>43</v>
      </c>
      <c r="B84" s="95" t="s">
        <v>150</v>
      </c>
      <c r="C84" s="92" t="s">
        <v>30</v>
      </c>
      <c r="D84" s="93">
        <f>D85+D86</f>
        <v>788.8</v>
      </c>
      <c r="E84" s="123" t="s">
        <v>231</v>
      </c>
      <c r="F84" s="93">
        <f>F85+F86</f>
        <v>714</v>
      </c>
      <c r="G84" s="28">
        <f>F84/D84*100</f>
        <v>90.51724137931035</v>
      </c>
      <c r="H84" s="28">
        <f>F84/1500*100</f>
        <v>47.599999999999994</v>
      </c>
    </row>
    <row r="85" spans="1:8" s="21" customFormat="1" ht="15.75">
      <c r="A85" s="38"/>
      <c r="B85" s="96" t="s">
        <v>151</v>
      </c>
      <c r="C85" s="24" t="s">
        <v>30</v>
      </c>
      <c r="D85" s="71">
        <v>629.8</v>
      </c>
      <c r="E85" s="56">
        <v>488</v>
      </c>
      <c r="F85" s="71">
        <v>583.5</v>
      </c>
      <c r="G85" s="23">
        <f t="shared" si="4"/>
        <v>92.64845982851699</v>
      </c>
      <c r="H85" s="23">
        <f t="shared" si="5"/>
        <v>119.56967213114753</v>
      </c>
    </row>
    <row r="86" spans="1:8" s="21" customFormat="1" ht="15.75">
      <c r="A86" s="38"/>
      <c r="B86" s="75" t="s">
        <v>152</v>
      </c>
      <c r="C86" s="24" t="s">
        <v>30</v>
      </c>
      <c r="D86" s="59">
        <v>159</v>
      </c>
      <c r="E86" s="79">
        <v>530</v>
      </c>
      <c r="F86" s="59">
        <v>130.5</v>
      </c>
      <c r="G86" s="23">
        <f t="shared" si="4"/>
        <v>82.0754716981132</v>
      </c>
      <c r="H86" s="23">
        <f t="shared" si="5"/>
        <v>24.62264150943396</v>
      </c>
    </row>
    <row r="87" spans="1:8" s="21" customFormat="1" ht="17.25">
      <c r="A87" s="38" t="s">
        <v>149</v>
      </c>
      <c r="B87" s="41" t="s">
        <v>145</v>
      </c>
      <c r="C87" s="26"/>
      <c r="D87" s="63"/>
      <c r="E87" s="71"/>
      <c r="F87" s="63"/>
      <c r="G87" s="23"/>
      <c r="H87" s="23"/>
    </row>
    <row r="88" spans="1:8" s="21" customFormat="1" ht="18.75">
      <c r="A88" s="38"/>
      <c r="B88" s="75" t="s">
        <v>106</v>
      </c>
      <c r="C88" s="24" t="s">
        <v>108</v>
      </c>
      <c r="D88" s="103">
        <f>D89+D92</f>
        <v>471.43399999999997</v>
      </c>
      <c r="E88" s="159">
        <f>E89+E92</f>
        <v>420</v>
      </c>
      <c r="F88" s="103">
        <f>F89+F92</f>
        <v>486.04499999999996</v>
      </c>
      <c r="G88" s="23">
        <f t="shared" si="4"/>
        <v>103.09926734177</v>
      </c>
      <c r="H88" s="23">
        <f aca="true" t="shared" si="6" ref="H88:H96">F88/E88*100</f>
        <v>115.725</v>
      </c>
    </row>
    <row r="89" spans="1:8" s="21" customFormat="1" ht="18.75">
      <c r="A89" s="38"/>
      <c r="B89" s="41" t="s">
        <v>238</v>
      </c>
      <c r="C89" s="24" t="s">
        <v>108</v>
      </c>
      <c r="D89" s="103">
        <f>D90+D91</f>
        <v>354.28</v>
      </c>
      <c r="E89" s="159">
        <f>E90+E91</f>
        <v>320</v>
      </c>
      <c r="F89" s="103">
        <f>F90+F91</f>
        <v>358.919</v>
      </c>
      <c r="G89" s="23">
        <f t="shared" si="4"/>
        <v>101.30941628090775</v>
      </c>
      <c r="H89" s="23">
        <f t="shared" si="6"/>
        <v>112.1621875</v>
      </c>
    </row>
    <row r="90" spans="1:8" s="21" customFormat="1" ht="15.75">
      <c r="A90" s="38"/>
      <c r="B90" s="75" t="s">
        <v>104</v>
      </c>
      <c r="C90" s="24" t="s">
        <v>12</v>
      </c>
      <c r="D90" s="82">
        <v>124.14</v>
      </c>
      <c r="E90" s="159">
        <v>110</v>
      </c>
      <c r="F90" s="82">
        <v>124.02</v>
      </c>
      <c r="G90" s="23">
        <f>F90/D90*100</f>
        <v>99.9033349444176</v>
      </c>
      <c r="H90" s="23">
        <f t="shared" si="6"/>
        <v>112.74545454545455</v>
      </c>
    </row>
    <row r="91" spans="1:8" s="21" customFormat="1" ht="15.75">
      <c r="A91" s="38"/>
      <c r="B91" s="75" t="s">
        <v>105</v>
      </c>
      <c r="C91" s="24" t="s">
        <v>12</v>
      </c>
      <c r="D91" s="82">
        <v>230.14</v>
      </c>
      <c r="E91" s="159">
        <v>210</v>
      </c>
      <c r="F91" s="82">
        <v>234.899</v>
      </c>
      <c r="G91" s="23">
        <f t="shared" si="4"/>
        <v>102.06787173025116</v>
      </c>
      <c r="H91" s="23">
        <f t="shared" si="6"/>
        <v>111.85666666666667</v>
      </c>
    </row>
    <row r="92" spans="1:8" s="21" customFormat="1" ht="15.75">
      <c r="A92" s="38"/>
      <c r="B92" s="25" t="s">
        <v>101</v>
      </c>
      <c r="C92" s="24" t="s">
        <v>12</v>
      </c>
      <c r="D92" s="65">
        <v>117.154</v>
      </c>
      <c r="E92" s="159">
        <v>100</v>
      </c>
      <c r="F92" s="65">
        <v>127.126</v>
      </c>
      <c r="G92" s="23">
        <f t="shared" si="4"/>
        <v>108.51187326083618</v>
      </c>
      <c r="H92" s="23">
        <f t="shared" si="6"/>
        <v>127.126</v>
      </c>
    </row>
    <row r="93" spans="1:8" s="21" customFormat="1" ht="15.75">
      <c r="A93" s="38"/>
      <c r="B93" s="25" t="s">
        <v>102</v>
      </c>
      <c r="C93" s="24" t="s">
        <v>44</v>
      </c>
      <c r="D93" s="65">
        <v>2.202</v>
      </c>
      <c r="E93" s="160">
        <v>2.25</v>
      </c>
      <c r="F93" s="65">
        <v>2.36</v>
      </c>
      <c r="G93" s="23">
        <f t="shared" si="4"/>
        <v>107.17529518619438</v>
      </c>
      <c r="H93" s="23">
        <f t="shared" si="6"/>
        <v>104.88888888888887</v>
      </c>
    </row>
    <row r="94" spans="1:8" s="21" customFormat="1" ht="15.75">
      <c r="A94" s="38"/>
      <c r="B94" s="25" t="s">
        <v>103</v>
      </c>
      <c r="C94" s="24" t="s">
        <v>35</v>
      </c>
      <c r="D94" s="55">
        <f>D95+D96</f>
        <v>17214.03</v>
      </c>
      <c r="E94" s="161">
        <f>E95+E96</f>
        <v>34900</v>
      </c>
      <c r="F94" s="161">
        <f>F95+F96</f>
        <v>19701.96516</v>
      </c>
      <c r="G94" s="23">
        <f t="shared" si="4"/>
        <v>114.45295006456944</v>
      </c>
      <c r="H94" s="23">
        <f t="shared" si="6"/>
        <v>56.45262223495702</v>
      </c>
    </row>
    <row r="95" spans="1:8" s="21" customFormat="1" ht="15.75">
      <c r="A95" s="38"/>
      <c r="B95" s="25" t="s">
        <v>239</v>
      </c>
      <c r="C95" s="24" t="s">
        <v>12</v>
      </c>
      <c r="D95" s="55">
        <v>14003.3</v>
      </c>
      <c r="E95" s="159">
        <v>28700</v>
      </c>
      <c r="F95" s="55">
        <v>16146.14</v>
      </c>
      <c r="G95" s="23">
        <f t="shared" si="4"/>
        <v>115.30239300736255</v>
      </c>
      <c r="H95" s="23">
        <f t="shared" si="6"/>
        <v>56.258327526132405</v>
      </c>
    </row>
    <row r="96" spans="1:8" s="21" customFormat="1" ht="15.75">
      <c r="A96" s="38"/>
      <c r="B96" s="25" t="s">
        <v>174</v>
      </c>
      <c r="C96" s="24" t="s">
        <v>12</v>
      </c>
      <c r="D96" s="55">
        <v>3210.73</v>
      </c>
      <c r="E96" s="159">
        <v>6200</v>
      </c>
      <c r="F96" s="55">
        <v>3555.8251600000003</v>
      </c>
      <c r="G96" s="23">
        <f t="shared" si="4"/>
        <v>110.74818374637545</v>
      </c>
      <c r="H96" s="23">
        <f t="shared" si="6"/>
        <v>57.352018709677424</v>
      </c>
    </row>
    <row r="97" spans="1:13" s="21" customFormat="1" ht="17.25">
      <c r="A97" s="32" t="s">
        <v>45</v>
      </c>
      <c r="B97" s="35" t="s">
        <v>46</v>
      </c>
      <c r="C97" s="26"/>
      <c r="D97" s="63"/>
      <c r="E97" s="71"/>
      <c r="F97" s="63"/>
      <c r="G97" s="23"/>
      <c r="H97" s="23"/>
      <c r="K97" s="178"/>
      <c r="L97" s="178"/>
      <c r="M97" s="40"/>
    </row>
    <row r="98" spans="1:12" s="40" customFormat="1" ht="15.75">
      <c r="A98" s="38"/>
      <c r="B98" s="35" t="s">
        <v>128</v>
      </c>
      <c r="C98" s="39" t="s">
        <v>10</v>
      </c>
      <c r="D98" s="64">
        <v>40.625</v>
      </c>
      <c r="E98" s="162">
        <v>86.83082499999999</v>
      </c>
      <c r="F98" s="64">
        <v>40.036</v>
      </c>
      <c r="G98" s="34">
        <f>F98/D98*100</f>
        <v>98.55015384615385</v>
      </c>
      <c r="H98" s="34">
        <f>F98/E98*100</f>
        <v>46.10804976228201</v>
      </c>
      <c r="J98" s="182"/>
      <c r="K98" s="182"/>
      <c r="L98" s="182"/>
    </row>
    <row r="99" spans="1:11" s="21" customFormat="1" ht="15.75">
      <c r="A99" s="38"/>
      <c r="B99" s="25" t="s">
        <v>47</v>
      </c>
      <c r="C99" s="24" t="s">
        <v>30</v>
      </c>
      <c r="D99" s="55"/>
      <c r="E99" s="125">
        <v>420</v>
      </c>
      <c r="F99" s="55"/>
      <c r="G99" s="23"/>
      <c r="H99" s="23"/>
      <c r="K99" s="183"/>
    </row>
    <row r="100" spans="1:8" s="21" customFormat="1" ht="15.75">
      <c r="A100" s="38"/>
      <c r="B100" s="25" t="s">
        <v>48</v>
      </c>
      <c r="C100" s="24" t="s">
        <v>12</v>
      </c>
      <c r="D100" s="55">
        <v>66587</v>
      </c>
      <c r="E100" s="126">
        <v>82314</v>
      </c>
      <c r="F100" s="55">
        <v>66523</v>
      </c>
      <c r="G100" s="23">
        <f>F100/D100*100</f>
        <v>99.90388514274558</v>
      </c>
      <c r="H100" s="23">
        <f>F100/E100*100</f>
        <v>80.81614306193357</v>
      </c>
    </row>
    <row r="101" spans="1:8" s="21" customFormat="1" ht="15.75">
      <c r="A101" s="38"/>
      <c r="B101" s="25" t="s">
        <v>49</v>
      </c>
      <c r="C101" s="24" t="s">
        <v>12</v>
      </c>
      <c r="D101" s="55">
        <v>3027</v>
      </c>
      <c r="E101" s="127">
        <v>4337</v>
      </c>
      <c r="F101" s="55">
        <v>3737</v>
      </c>
      <c r="G101" s="23">
        <f>F101/D101*100</f>
        <v>123.45556656755865</v>
      </c>
      <c r="H101" s="23">
        <f>F101/E101*100</f>
        <v>86.16555222504036</v>
      </c>
    </row>
    <row r="102" spans="1:13" s="21" customFormat="1" ht="17.25">
      <c r="A102" s="32" t="s">
        <v>50</v>
      </c>
      <c r="B102" s="35" t="s">
        <v>51</v>
      </c>
      <c r="C102" s="26"/>
      <c r="D102" s="65"/>
      <c r="E102" s="71"/>
      <c r="F102" s="65"/>
      <c r="G102" s="23"/>
      <c r="H102" s="23"/>
      <c r="M102" s="40"/>
    </row>
    <row r="103" spans="1:8" s="40" customFormat="1" ht="15.75">
      <c r="A103" s="38"/>
      <c r="B103" s="35" t="s">
        <v>129</v>
      </c>
      <c r="C103" s="39" t="s">
        <v>10</v>
      </c>
      <c r="D103" s="64">
        <f>D104+D105</f>
        <v>3116.344</v>
      </c>
      <c r="E103" s="143">
        <f>E104+E105</f>
        <v>7142.030194999999</v>
      </c>
      <c r="F103" s="64">
        <f>F104+F105</f>
        <v>3306.999</v>
      </c>
      <c r="G103" s="34">
        <f>F103/D103*100</f>
        <v>106.11790611049356</v>
      </c>
      <c r="H103" s="34">
        <f>F103/E103*100</f>
        <v>46.303346663462264</v>
      </c>
    </row>
    <row r="104" spans="1:10" s="40" customFormat="1" ht="15.75">
      <c r="A104" s="38"/>
      <c r="B104" s="25" t="s">
        <v>170</v>
      </c>
      <c r="C104" s="38" t="s">
        <v>12</v>
      </c>
      <c r="D104" s="57">
        <v>2036.63</v>
      </c>
      <c r="E104" s="128">
        <v>4958.934719</v>
      </c>
      <c r="F104" s="57">
        <v>2194.586</v>
      </c>
      <c r="G104" s="23">
        <f>F104/D104*100</f>
        <v>107.75575337690202</v>
      </c>
      <c r="H104" s="23">
        <f>F104/E104*100</f>
        <v>44.25519036561449</v>
      </c>
      <c r="J104" s="182"/>
    </row>
    <row r="105" spans="1:10" s="40" customFormat="1" ht="15.75">
      <c r="A105" s="38"/>
      <c r="B105" s="25" t="s">
        <v>171</v>
      </c>
      <c r="C105" s="38" t="s">
        <v>12</v>
      </c>
      <c r="D105" s="57">
        <v>1079.714</v>
      </c>
      <c r="E105" s="128">
        <v>2183.0954759999995</v>
      </c>
      <c r="F105" s="57">
        <v>1112.413</v>
      </c>
      <c r="G105" s="23">
        <f>F105/D105*100</f>
        <v>103.0284871734552</v>
      </c>
      <c r="H105" s="23">
        <f>F105/E105*100</f>
        <v>50.95576497818735</v>
      </c>
      <c r="J105" s="182"/>
    </row>
    <row r="106" spans="1:10" s="40" customFormat="1" ht="15.75">
      <c r="A106" s="38"/>
      <c r="B106" s="25" t="s">
        <v>172</v>
      </c>
      <c r="C106" s="38" t="s">
        <v>12</v>
      </c>
      <c r="D106" s="57">
        <v>650.662</v>
      </c>
      <c r="E106" s="128">
        <v>1312.107755</v>
      </c>
      <c r="F106" s="57">
        <v>679.445</v>
      </c>
      <c r="G106" s="23">
        <f>F106/D106*100</f>
        <v>104.4236485302661</v>
      </c>
      <c r="H106" s="23">
        <f>F106/E106*100</f>
        <v>51.782713531786115</v>
      </c>
      <c r="J106" s="182"/>
    </row>
    <row r="107" spans="1:8" s="40" customFormat="1" ht="15.75">
      <c r="A107" s="38" t="s">
        <v>27</v>
      </c>
      <c r="B107" s="25" t="s">
        <v>220</v>
      </c>
      <c r="C107" s="24" t="s">
        <v>35</v>
      </c>
      <c r="D107" s="104">
        <v>54679.06000000001</v>
      </c>
      <c r="E107" s="124">
        <v>123600</v>
      </c>
      <c r="F107" s="104">
        <v>57069.48283000001</v>
      </c>
      <c r="G107" s="23">
        <f aca="true" t="shared" si="7" ref="G107:G112">F107/D107*100</f>
        <v>104.37173358503236</v>
      </c>
      <c r="H107" s="23">
        <f>F107/E107*100</f>
        <v>46.17272073624596</v>
      </c>
    </row>
    <row r="108" spans="1:8" s="21" customFormat="1" ht="17.25">
      <c r="A108" s="38" t="s">
        <v>52</v>
      </c>
      <c r="B108" s="25" t="s">
        <v>53</v>
      </c>
      <c r="C108" s="26"/>
      <c r="D108" s="63"/>
      <c r="E108" s="72"/>
      <c r="F108" s="63"/>
      <c r="G108" s="23"/>
      <c r="H108" s="23"/>
    </row>
    <row r="109" spans="1:11" s="21" customFormat="1" ht="15.75">
      <c r="A109" s="38"/>
      <c r="B109" s="25" t="s">
        <v>134</v>
      </c>
      <c r="C109" s="24" t="s">
        <v>35</v>
      </c>
      <c r="D109" s="104">
        <v>4611.02</v>
      </c>
      <c r="E109" s="112">
        <v>8500</v>
      </c>
      <c r="F109" s="104">
        <v>4628.5</v>
      </c>
      <c r="G109" s="23">
        <f t="shared" si="7"/>
        <v>100.37909182783851</v>
      </c>
      <c r="H109" s="23">
        <f>F109/E109*100</f>
        <v>54.452941176470596</v>
      </c>
      <c r="K109" s="178"/>
    </row>
    <row r="110" spans="1:8" s="21" customFormat="1" ht="15.75">
      <c r="A110" s="38"/>
      <c r="B110" s="25" t="s">
        <v>54</v>
      </c>
      <c r="C110" s="24" t="s">
        <v>12</v>
      </c>
      <c r="D110" s="104">
        <v>2578.12</v>
      </c>
      <c r="E110" s="112">
        <v>4500</v>
      </c>
      <c r="F110" s="104">
        <v>2320</v>
      </c>
      <c r="G110" s="23">
        <f t="shared" si="7"/>
        <v>89.98805331016399</v>
      </c>
      <c r="H110" s="23">
        <f>F110/E110*100</f>
        <v>51.55555555555556</v>
      </c>
    </row>
    <row r="111" spans="1:8" s="21" customFormat="1" ht="15.75">
      <c r="A111" s="38" t="s">
        <v>132</v>
      </c>
      <c r="B111" s="25" t="s">
        <v>133</v>
      </c>
      <c r="C111" s="24" t="s">
        <v>44</v>
      </c>
      <c r="D111" s="104">
        <v>20349.97</v>
      </c>
      <c r="E111" s="124">
        <v>39400</v>
      </c>
      <c r="F111" s="104">
        <v>20842.010000000002</v>
      </c>
      <c r="G111" s="23">
        <f t="shared" si="7"/>
        <v>102.41789054234478</v>
      </c>
      <c r="H111" s="23">
        <f>F111/E111*100</f>
        <v>52.89850253807107</v>
      </c>
    </row>
    <row r="112" spans="1:8" s="21" customFormat="1" ht="15.75">
      <c r="A112" s="38"/>
      <c r="B112" s="25" t="s">
        <v>147</v>
      </c>
      <c r="C112" s="24" t="s">
        <v>12</v>
      </c>
      <c r="D112" s="104">
        <v>20307.97</v>
      </c>
      <c r="E112" s="129">
        <v>39050</v>
      </c>
      <c r="F112" s="104">
        <v>20700.010000000002</v>
      </c>
      <c r="G112" s="23">
        <f t="shared" si="7"/>
        <v>101.93047360223598</v>
      </c>
      <c r="H112" s="23">
        <f>F112/E112*100</f>
        <v>53.008988476312425</v>
      </c>
    </row>
    <row r="113" spans="1:8" s="21" customFormat="1" ht="17.25">
      <c r="A113" s="33">
        <v>2</v>
      </c>
      <c r="B113" s="35" t="s">
        <v>55</v>
      </c>
      <c r="C113" s="26"/>
      <c r="D113" s="63"/>
      <c r="E113" s="71"/>
      <c r="F113" s="63"/>
      <c r="G113" s="23"/>
      <c r="H113" s="23"/>
    </row>
    <row r="114" spans="1:8" s="40" customFormat="1" ht="31.5">
      <c r="A114" s="180" t="s">
        <v>56</v>
      </c>
      <c r="B114" s="174" t="s">
        <v>130</v>
      </c>
      <c r="C114" s="91" t="s">
        <v>10</v>
      </c>
      <c r="D114" s="110">
        <f>D115+D116</f>
        <v>9828.14</v>
      </c>
      <c r="E114" s="47">
        <f>E115+E116</f>
        <v>21522.1176237436</v>
      </c>
      <c r="F114" s="110">
        <f>F115+F116</f>
        <v>9598.936</v>
      </c>
      <c r="G114" s="48">
        <f>F114/D114*100</f>
        <v>97.6678801889269</v>
      </c>
      <c r="H114" s="48">
        <f>F114/E114*100</f>
        <v>44.600332401353825</v>
      </c>
    </row>
    <row r="115" spans="1:10" s="21" customFormat="1" ht="17.25">
      <c r="A115" s="38"/>
      <c r="B115" s="25" t="s">
        <v>94</v>
      </c>
      <c r="C115" s="26" t="s">
        <v>12</v>
      </c>
      <c r="D115" s="57">
        <v>5983.614</v>
      </c>
      <c r="E115" s="118">
        <v>12714.303523999999</v>
      </c>
      <c r="F115" s="57">
        <v>6448.994</v>
      </c>
      <c r="G115" s="23">
        <f>F115/D115*100</f>
        <v>107.77757388762043</v>
      </c>
      <c r="H115" s="23">
        <f>F115/E115*100</f>
        <v>50.722353669051834</v>
      </c>
      <c r="J115" s="178"/>
    </row>
    <row r="116" spans="1:10" s="21" customFormat="1" ht="17.25">
      <c r="A116" s="38"/>
      <c r="B116" s="25" t="s">
        <v>123</v>
      </c>
      <c r="C116" s="26" t="s">
        <v>12</v>
      </c>
      <c r="D116" s="57">
        <v>3844.526</v>
      </c>
      <c r="E116" s="118">
        <v>8807.8140997436</v>
      </c>
      <c r="F116" s="57">
        <v>3149.942</v>
      </c>
      <c r="G116" s="23">
        <f>F116/D116*100</f>
        <v>81.93316939461458</v>
      </c>
      <c r="H116" s="23">
        <f>F116/E116*100</f>
        <v>35.76303909606467</v>
      </c>
      <c r="J116" s="178"/>
    </row>
    <row r="117" spans="1:10" s="21" customFormat="1" ht="18" customHeight="1">
      <c r="A117" s="32" t="s">
        <v>57</v>
      </c>
      <c r="B117" s="174" t="s">
        <v>233</v>
      </c>
      <c r="C117" s="153" t="s">
        <v>9</v>
      </c>
      <c r="D117" s="163">
        <v>38.98</v>
      </c>
      <c r="E117" s="22" t="s">
        <v>232</v>
      </c>
      <c r="F117" s="164">
        <v>5.66</v>
      </c>
      <c r="G117" s="23"/>
      <c r="H117" s="23"/>
      <c r="J117" s="178"/>
    </row>
    <row r="118" spans="1:10" s="21" customFormat="1" ht="17.25">
      <c r="A118" s="32" t="s">
        <v>248</v>
      </c>
      <c r="B118" s="35" t="s">
        <v>58</v>
      </c>
      <c r="C118" s="26"/>
      <c r="D118" s="63"/>
      <c r="E118" s="71"/>
      <c r="F118" s="63"/>
      <c r="G118" s="23"/>
      <c r="H118" s="23"/>
      <c r="J118" s="178"/>
    </row>
    <row r="119" spans="1:8" s="21" customFormat="1" ht="15.75">
      <c r="A119" s="38"/>
      <c r="B119" s="75" t="s">
        <v>197</v>
      </c>
      <c r="C119" s="24" t="s">
        <v>35</v>
      </c>
      <c r="D119" s="106">
        <v>156189.628585149</v>
      </c>
      <c r="E119" s="90">
        <v>300000</v>
      </c>
      <c r="F119" s="106">
        <v>110561.4548875</v>
      </c>
      <c r="G119" s="23">
        <f>F119/D119*100</f>
        <v>70.78668147752579</v>
      </c>
      <c r="H119" s="23">
        <f aca="true" t="shared" si="8" ref="H119:H136">F119/E119*100</f>
        <v>36.853818295833335</v>
      </c>
    </row>
    <row r="120" spans="1:10" s="21" customFormat="1" ht="15.75">
      <c r="A120" s="38"/>
      <c r="B120" s="75" t="s">
        <v>198</v>
      </c>
      <c r="C120" s="24" t="s">
        <v>35</v>
      </c>
      <c r="D120" s="141">
        <v>33175.6495774219</v>
      </c>
      <c r="E120" s="90">
        <v>100000</v>
      </c>
      <c r="F120" s="141">
        <v>25870.8029883663</v>
      </c>
      <c r="G120" s="23">
        <f>F120/D120*100</f>
        <v>77.98130049568945</v>
      </c>
      <c r="H120" s="23">
        <f>F120/E120*100</f>
        <v>25.870802988366297</v>
      </c>
      <c r="J120" s="178"/>
    </row>
    <row r="121" spans="1:8" s="21" customFormat="1" ht="15.75">
      <c r="A121" s="38"/>
      <c r="B121" s="75" t="s">
        <v>199</v>
      </c>
      <c r="C121" s="24" t="s">
        <v>35</v>
      </c>
      <c r="D121" s="141">
        <v>7326</v>
      </c>
      <c r="E121" s="130">
        <v>8000</v>
      </c>
      <c r="F121" s="141">
        <v>6066.7</v>
      </c>
      <c r="G121" s="23">
        <f>F121/D121*100</f>
        <v>82.81053781053781</v>
      </c>
      <c r="H121" s="23">
        <f t="shared" si="8"/>
        <v>75.83375</v>
      </c>
    </row>
    <row r="122" spans="1:8" s="21" customFormat="1" ht="15.75">
      <c r="A122" s="38"/>
      <c r="B122" s="75" t="s">
        <v>200</v>
      </c>
      <c r="C122" s="24" t="s">
        <v>35</v>
      </c>
      <c r="D122" s="141">
        <v>3448.25</v>
      </c>
      <c r="E122" s="126">
        <v>9300</v>
      </c>
      <c r="F122" s="141">
        <v>5887.36</v>
      </c>
      <c r="G122" s="23">
        <f aca="true" t="shared" si="9" ref="G122:G136">F122/D122*100</f>
        <v>170.7347205104038</v>
      </c>
      <c r="H122" s="23">
        <f t="shared" si="8"/>
        <v>63.30494623655913</v>
      </c>
    </row>
    <row r="123" spans="1:8" s="21" customFormat="1" ht="15.75">
      <c r="A123" s="38"/>
      <c r="B123" s="75" t="s">
        <v>201</v>
      </c>
      <c r="C123" s="24" t="s">
        <v>35</v>
      </c>
      <c r="D123" s="141">
        <v>107332.549620564</v>
      </c>
      <c r="E123" s="119">
        <v>250000</v>
      </c>
      <c r="F123" s="141">
        <v>89375.877740808</v>
      </c>
      <c r="G123" s="23">
        <f t="shared" si="9"/>
        <v>83.27005932195274</v>
      </c>
      <c r="H123" s="23">
        <f t="shared" si="8"/>
        <v>35.7503510963232</v>
      </c>
    </row>
    <row r="124" spans="1:8" s="21" customFormat="1" ht="15.75">
      <c r="A124" s="38"/>
      <c r="B124" s="75" t="s">
        <v>202</v>
      </c>
      <c r="C124" s="24" t="s">
        <v>59</v>
      </c>
      <c r="D124" s="107">
        <v>37.6015639318223</v>
      </c>
      <c r="E124" s="126">
        <v>80</v>
      </c>
      <c r="F124" s="107">
        <v>36.8990164335024</v>
      </c>
      <c r="G124" s="23">
        <f t="shared" si="9"/>
        <v>98.13160032493934</v>
      </c>
      <c r="H124" s="23">
        <f t="shared" si="8"/>
        <v>46.12377054187801</v>
      </c>
    </row>
    <row r="125" spans="1:8" s="21" customFormat="1" ht="15.75">
      <c r="A125" s="38"/>
      <c r="B125" s="75" t="s">
        <v>203</v>
      </c>
      <c r="C125" s="24" t="s">
        <v>35</v>
      </c>
      <c r="D125" s="141">
        <v>2062.6907474368</v>
      </c>
      <c r="E125" s="126">
        <v>5500</v>
      </c>
      <c r="F125" s="141">
        <v>1642.52203177585</v>
      </c>
      <c r="G125" s="23">
        <f t="shared" si="9"/>
        <v>79.63006736792357</v>
      </c>
      <c r="H125" s="23">
        <f t="shared" si="8"/>
        <v>29.86403694137909</v>
      </c>
    </row>
    <row r="126" spans="1:8" s="21" customFormat="1" ht="15.75">
      <c r="A126" s="38"/>
      <c r="B126" s="75" t="s">
        <v>204</v>
      </c>
      <c r="C126" s="24" t="s">
        <v>60</v>
      </c>
      <c r="D126" s="185">
        <v>1.08444650067843</v>
      </c>
      <c r="E126" s="131">
        <v>3.5</v>
      </c>
      <c r="F126" s="185">
        <v>1.15026135142469</v>
      </c>
      <c r="G126" s="23">
        <f t="shared" si="9"/>
        <v>106.06898087688845</v>
      </c>
      <c r="H126" s="23">
        <f t="shared" si="8"/>
        <v>32.86461004070543</v>
      </c>
    </row>
    <row r="127" spans="1:8" s="21" customFormat="1" ht="15.75">
      <c r="A127" s="38"/>
      <c r="B127" s="75" t="s">
        <v>205</v>
      </c>
      <c r="C127" s="24" t="s">
        <v>35</v>
      </c>
      <c r="D127" s="141">
        <v>7477.15</v>
      </c>
      <c r="E127" s="126">
        <v>14000</v>
      </c>
      <c r="F127" s="141">
        <v>5101.4</v>
      </c>
      <c r="G127" s="23">
        <f t="shared" si="9"/>
        <v>68.22653016189322</v>
      </c>
      <c r="H127" s="23">
        <f t="shared" si="8"/>
        <v>36.43857142857143</v>
      </c>
    </row>
    <row r="128" spans="1:8" s="21" customFormat="1" ht="15.75">
      <c r="A128" s="38"/>
      <c r="B128" s="75" t="s">
        <v>206</v>
      </c>
      <c r="C128" s="24" t="s">
        <v>35</v>
      </c>
      <c r="D128" s="186">
        <v>460.699666825321</v>
      </c>
      <c r="E128" s="145">
        <v>1000</v>
      </c>
      <c r="F128" s="141">
        <v>720</v>
      </c>
      <c r="G128" s="23">
        <f t="shared" si="9"/>
        <v>156.2840288037359</v>
      </c>
      <c r="H128" s="23">
        <f t="shared" si="8"/>
        <v>72</v>
      </c>
    </row>
    <row r="129" spans="1:8" s="21" customFormat="1" ht="15.75">
      <c r="A129" s="38"/>
      <c r="B129" s="75" t="s">
        <v>207</v>
      </c>
      <c r="C129" s="24" t="s">
        <v>61</v>
      </c>
      <c r="D129" s="186">
        <v>351.62</v>
      </c>
      <c r="E129" s="126">
        <v>800</v>
      </c>
      <c r="F129" s="186">
        <v>371.44</v>
      </c>
      <c r="G129" s="23">
        <f t="shared" si="9"/>
        <v>105.6367669643365</v>
      </c>
      <c r="H129" s="23">
        <f t="shared" si="8"/>
        <v>46.43</v>
      </c>
    </row>
    <row r="130" spans="1:8" s="21" customFormat="1" ht="18.75">
      <c r="A130" s="38"/>
      <c r="B130" s="75" t="s">
        <v>208</v>
      </c>
      <c r="C130" s="24" t="s">
        <v>109</v>
      </c>
      <c r="D130" s="107">
        <v>12.019137706016199</v>
      </c>
      <c r="E130" s="126">
        <v>25</v>
      </c>
      <c r="F130" s="107">
        <v>12.451520506335001</v>
      </c>
      <c r="G130" s="23">
        <f t="shared" si="9"/>
        <v>103.5974527532235</v>
      </c>
      <c r="H130" s="23">
        <f t="shared" si="8"/>
        <v>49.806082025340004</v>
      </c>
    </row>
    <row r="131" spans="1:8" s="21" customFormat="1" ht="18.75">
      <c r="A131" s="38"/>
      <c r="B131" s="75" t="s">
        <v>209</v>
      </c>
      <c r="C131" s="24" t="s">
        <v>195</v>
      </c>
      <c r="D131" s="148">
        <v>41.345</v>
      </c>
      <c r="E131" s="145">
        <v>80</v>
      </c>
      <c r="F131" s="148">
        <v>54.973</v>
      </c>
      <c r="G131" s="23">
        <f t="shared" si="9"/>
        <v>132.9616640464385</v>
      </c>
      <c r="H131" s="23">
        <f t="shared" si="8"/>
        <v>68.71625</v>
      </c>
    </row>
    <row r="132" spans="1:8" s="21" customFormat="1" ht="15.75">
      <c r="A132" s="38"/>
      <c r="B132" s="75" t="s">
        <v>210</v>
      </c>
      <c r="C132" s="24" t="s">
        <v>61</v>
      </c>
      <c r="D132" s="187">
        <v>3316.58018575851</v>
      </c>
      <c r="E132" s="146">
        <v>7000</v>
      </c>
      <c r="F132" s="187">
        <v>3476.804334365328</v>
      </c>
      <c r="G132" s="23">
        <f t="shared" si="9"/>
        <v>104.83100481920577</v>
      </c>
      <c r="H132" s="23">
        <f t="shared" si="8"/>
        <v>49.66863334807611</v>
      </c>
    </row>
    <row r="133" spans="1:8" s="21" customFormat="1" ht="18.75">
      <c r="A133" s="38"/>
      <c r="B133" s="75" t="s">
        <v>211</v>
      </c>
      <c r="C133" s="24" t="s">
        <v>114</v>
      </c>
      <c r="D133" s="107">
        <v>63.8920340526316</v>
      </c>
      <c r="E133" s="126">
        <v>250</v>
      </c>
      <c r="F133" s="107">
        <v>16.7501040552632</v>
      </c>
      <c r="G133" s="23">
        <f t="shared" si="9"/>
        <v>26.216263582194237</v>
      </c>
      <c r="H133" s="23">
        <f t="shared" si="8"/>
        <v>6.700041622105281</v>
      </c>
    </row>
    <row r="134" spans="1:8" s="21" customFormat="1" ht="18.75">
      <c r="A134" s="38"/>
      <c r="B134" s="75" t="s">
        <v>212</v>
      </c>
      <c r="C134" s="24" t="s">
        <v>113</v>
      </c>
      <c r="D134" s="107">
        <v>554.765</v>
      </c>
      <c r="E134" s="126">
        <v>1300</v>
      </c>
      <c r="F134" s="107">
        <v>424.753</v>
      </c>
      <c r="G134" s="23">
        <f t="shared" si="9"/>
        <v>76.56449127107875</v>
      </c>
      <c r="H134" s="23">
        <f t="shared" si="8"/>
        <v>32.67330769230769</v>
      </c>
    </row>
    <row r="135" spans="1:8" s="21" customFormat="1" ht="15.75">
      <c r="A135" s="38"/>
      <c r="B135" s="75" t="s">
        <v>213</v>
      </c>
      <c r="C135" s="24" t="s">
        <v>124</v>
      </c>
      <c r="D135" s="107">
        <v>18.080599999999997</v>
      </c>
      <c r="E135" s="126">
        <v>65</v>
      </c>
      <c r="F135" s="107">
        <v>20.672</v>
      </c>
      <c r="G135" s="23">
        <f t="shared" si="9"/>
        <v>114.33248896607415</v>
      </c>
      <c r="H135" s="23">
        <f t="shared" si="8"/>
        <v>31.803076923076922</v>
      </c>
    </row>
    <row r="136" spans="1:8" s="21" customFormat="1" ht="15.75">
      <c r="A136" s="38"/>
      <c r="B136" s="75" t="s">
        <v>214</v>
      </c>
      <c r="C136" s="24" t="s">
        <v>59</v>
      </c>
      <c r="D136" s="107">
        <v>15.3</v>
      </c>
      <c r="E136" s="90">
        <v>33</v>
      </c>
      <c r="F136" s="107">
        <v>18.5</v>
      </c>
      <c r="G136" s="23">
        <f t="shared" si="9"/>
        <v>120.91503267973856</v>
      </c>
      <c r="H136" s="23">
        <f t="shared" si="8"/>
        <v>56.060606060606055</v>
      </c>
    </row>
    <row r="137" spans="1:8" s="21" customFormat="1" ht="15.75">
      <c r="A137" s="38"/>
      <c r="B137" s="75" t="s">
        <v>215</v>
      </c>
      <c r="C137" s="24" t="s">
        <v>35</v>
      </c>
      <c r="D137" s="106">
        <v>2562</v>
      </c>
      <c r="E137" s="126">
        <v>6000</v>
      </c>
      <c r="F137" s="106">
        <v>2554</v>
      </c>
      <c r="G137" s="23">
        <f>F137/D137*100</f>
        <v>99.68774395003904</v>
      </c>
      <c r="H137" s="23">
        <f>F137/E137*100</f>
        <v>42.56666666666667</v>
      </c>
    </row>
    <row r="138" spans="1:8" s="21" customFormat="1" ht="15.75">
      <c r="A138" s="38"/>
      <c r="B138" s="75" t="s">
        <v>216</v>
      </c>
      <c r="C138" s="46" t="s">
        <v>35</v>
      </c>
      <c r="D138" s="142">
        <v>95</v>
      </c>
      <c r="E138" s="126">
        <v>1000</v>
      </c>
      <c r="F138" s="142">
        <v>0</v>
      </c>
      <c r="G138" s="23">
        <f>F138/D138*100</f>
        <v>0</v>
      </c>
      <c r="H138" s="23">
        <f>F138/E138*100</f>
        <v>0</v>
      </c>
    </row>
    <row r="139" spans="1:8" s="21" customFormat="1" ht="15.75">
      <c r="A139" s="38"/>
      <c r="B139" s="75" t="s">
        <v>217</v>
      </c>
      <c r="C139" s="24" t="s">
        <v>35</v>
      </c>
      <c r="D139" s="141">
        <v>4639.6</v>
      </c>
      <c r="E139" s="126">
        <v>10000</v>
      </c>
      <c r="F139" s="141">
        <v>5901.71</v>
      </c>
      <c r="G139" s="23">
        <f>F139/D139*100</f>
        <v>127.20299163721009</v>
      </c>
      <c r="H139" s="23">
        <f>F139/E139*100</f>
        <v>59.0171</v>
      </c>
    </row>
    <row r="140" spans="1:8" s="21" customFormat="1" ht="17.25">
      <c r="A140" s="33">
        <v>3</v>
      </c>
      <c r="B140" s="35" t="s">
        <v>62</v>
      </c>
      <c r="C140" s="43"/>
      <c r="D140" s="63"/>
      <c r="E140" s="71"/>
      <c r="F140" s="63"/>
      <c r="G140" s="23"/>
      <c r="H140" s="23"/>
    </row>
    <row r="141" spans="1:8" s="40" customFormat="1" ht="15.75">
      <c r="A141" s="38"/>
      <c r="B141" s="35" t="s">
        <v>131</v>
      </c>
      <c r="C141" s="44" t="s">
        <v>10</v>
      </c>
      <c r="D141" s="88">
        <v>5868.553</v>
      </c>
      <c r="E141" s="132">
        <v>13280.232316534046</v>
      </c>
      <c r="F141" s="88">
        <v>6376.243</v>
      </c>
      <c r="G141" s="34">
        <f aca="true" t="shared" si="10" ref="G141:G146">F141/D141*100</f>
        <v>108.6510252186527</v>
      </c>
      <c r="H141" s="34">
        <f aca="true" t="shared" si="11" ref="H141:H146">F141/E141*100</f>
        <v>48.013038085647814</v>
      </c>
    </row>
    <row r="142" spans="1:8" s="30" customFormat="1" ht="31.5">
      <c r="A142" s="45" t="s">
        <v>63</v>
      </c>
      <c r="B142" s="86" t="s">
        <v>221</v>
      </c>
      <c r="C142" s="29" t="s">
        <v>10</v>
      </c>
      <c r="D142" s="66">
        <v>13021.002682040029</v>
      </c>
      <c r="E142" s="124">
        <v>27800</v>
      </c>
      <c r="F142" s="66">
        <v>15736.885962578108</v>
      </c>
      <c r="G142" s="28">
        <f t="shared" si="10"/>
        <v>120.85771231952911</v>
      </c>
      <c r="H142" s="28">
        <f t="shared" si="11"/>
        <v>56.607503462511175</v>
      </c>
    </row>
    <row r="143" spans="1:8" s="30" customFormat="1" ht="34.5">
      <c r="A143" s="45" t="s">
        <v>64</v>
      </c>
      <c r="B143" s="94" t="s">
        <v>65</v>
      </c>
      <c r="C143" s="29" t="s">
        <v>110</v>
      </c>
      <c r="D143" s="89">
        <f>SUM(D144:D145)</f>
        <v>1123.68</v>
      </c>
      <c r="E143" s="66">
        <f>E144+E145</f>
        <v>1900</v>
      </c>
      <c r="F143" s="89">
        <f>SUM(F144:F145)</f>
        <v>1436.8</v>
      </c>
      <c r="G143" s="28">
        <f t="shared" si="10"/>
        <v>127.86558450804499</v>
      </c>
      <c r="H143" s="28">
        <f t="shared" si="11"/>
        <v>75.62105263157895</v>
      </c>
    </row>
    <row r="144" spans="1:8" s="21" customFormat="1" ht="17.25" customHeight="1">
      <c r="A144" s="38"/>
      <c r="B144" s="75" t="s">
        <v>100</v>
      </c>
      <c r="C144" s="46" t="s">
        <v>12</v>
      </c>
      <c r="D144" s="147">
        <v>9.98</v>
      </c>
      <c r="E144" s="84">
        <v>15</v>
      </c>
      <c r="F144" s="147">
        <v>4.94</v>
      </c>
      <c r="G144" s="23">
        <f t="shared" si="10"/>
        <v>49.498997995991985</v>
      </c>
      <c r="H144" s="23">
        <f t="shared" si="11"/>
        <v>32.93333333333334</v>
      </c>
    </row>
    <row r="145" spans="1:8" s="21" customFormat="1" ht="17.25" customHeight="1">
      <c r="A145" s="38"/>
      <c r="B145" s="75" t="s">
        <v>66</v>
      </c>
      <c r="C145" s="46" t="s">
        <v>12</v>
      </c>
      <c r="D145" s="87">
        <v>1113.7</v>
      </c>
      <c r="E145" s="84">
        <v>1885</v>
      </c>
      <c r="F145" s="87">
        <v>1431.86</v>
      </c>
      <c r="G145" s="23">
        <f t="shared" si="10"/>
        <v>128.56783693992995</v>
      </c>
      <c r="H145" s="23">
        <f t="shared" si="11"/>
        <v>75.96074270557028</v>
      </c>
    </row>
    <row r="146" spans="1:8" s="21" customFormat="1" ht="17.25" customHeight="1">
      <c r="A146" s="38" t="s">
        <v>68</v>
      </c>
      <c r="B146" s="25" t="s">
        <v>156</v>
      </c>
      <c r="C146" s="29" t="s">
        <v>10</v>
      </c>
      <c r="D146" s="138">
        <v>710</v>
      </c>
      <c r="E146" s="77">
        <v>1400</v>
      </c>
      <c r="F146" s="138">
        <v>1051</v>
      </c>
      <c r="G146" s="23">
        <f t="shared" si="10"/>
        <v>148.0281690140845</v>
      </c>
      <c r="H146" s="23">
        <f t="shared" si="11"/>
        <v>75.07142857142857</v>
      </c>
    </row>
    <row r="147" spans="1:8" s="21" customFormat="1" ht="17.25">
      <c r="A147" s="38" t="s">
        <v>155</v>
      </c>
      <c r="B147" s="25" t="s">
        <v>67</v>
      </c>
      <c r="C147" s="43"/>
      <c r="D147" s="63"/>
      <c r="E147" s="71"/>
      <c r="F147" s="63"/>
      <c r="G147" s="23"/>
      <c r="H147" s="23"/>
    </row>
    <row r="148" spans="1:8" s="21" customFormat="1" ht="31.5">
      <c r="A148" s="38" t="s">
        <v>27</v>
      </c>
      <c r="B148" s="140" t="s">
        <v>189</v>
      </c>
      <c r="C148" s="24" t="s">
        <v>179</v>
      </c>
      <c r="D148" s="139">
        <v>490</v>
      </c>
      <c r="E148" s="133">
        <v>2200</v>
      </c>
      <c r="F148" s="139">
        <v>439</v>
      </c>
      <c r="G148" s="28">
        <f aca="true" t="shared" si="12" ref="G148:G153">F148/D148*100</f>
        <v>89.59183673469387</v>
      </c>
      <c r="H148" s="28">
        <f aca="true" t="shared" si="13" ref="H148:H153">F148/E148*100</f>
        <v>19.954545454545457</v>
      </c>
    </row>
    <row r="149" spans="1:8" s="21" customFormat="1" ht="15.75">
      <c r="A149" s="38"/>
      <c r="B149" s="140" t="s">
        <v>190</v>
      </c>
      <c r="C149" s="24" t="s">
        <v>12</v>
      </c>
      <c r="D149" s="139">
        <v>88690</v>
      </c>
      <c r="E149" s="133">
        <v>93030</v>
      </c>
      <c r="F149" s="139">
        <v>91269</v>
      </c>
      <c r="G149" s="23">
        <f t="shared" si="12"/>
        <v>102.90788138459803</v>
      </c>
      <c r="H149" s="23">
        <f t="shared" si="13"/>
        <v>98.10706223798775</v>
      </c>
    </row>
    <row r="150" spans="1:8" s="21" customFormat="1" ht="16.5" customHeight="1">
      <c r="A150" s="38"/>
      <c r="B150" s="25" t="s">
        <v>191</v>
      </c>
      <c r="C150" s="24" t="s">
        <v>12</v>
      </c>
      <c r="D150" s="58">
        <v>15</v>
      </c>
      <c r="E150" s="56">
        <v>16</v>
      </c>
      <c r="F150" s="58">
        <v>15.3</v>
      </c>
      <c r="G150" s="23">
        <f t="shared" si="12"/>
        <v>102</v>
      </c>
      <c r="H150" s="23">
        <f t="shared" si="13"/>
        <v>95.625</v>
      </c>
    </row>
    <row r="151" spans="1:8" s="21" customFormat="1" ht="16.5" customHeight="1">
      <c r="A151" s="38" t="s">
        <v>52</v>
      </c>
      <c r="B151" s="86" t="s">
        <v>192</v>
      </c>
      <c r="C151" s="24" t="s">
        <v>179</v>
      </c>
      <c r="D151" s="139">
        <v>6535</v>
      </c>
      <c r="E151" s="165">
        <v>27000</v>
      </c>
      <c r="F151" s="139">
        <v>5172</v>
      </c>
      <c r="G151" s="23">
        <f t="shared" si="12"/>
        <v>79.14307574598317</v>
      </c>
      <c r="H151" s="23">
        <f t="shared" si="13"/>
        <v>19.155555555555555</v>
      </c>
    </row>
    <row r="152" spans="1:8" s="21" customFormat="1" ht="16.5" customHeight="1">
      <c r="A152" s="38"/>
      <c r="B152" s="86" t="s">
        <v>194</v>
      </c>
      <c r="C152" s="24" t="s">
        <v>12</v>
      </c>
      <c r="D152" s="139">
        <v>305290</v>
      </c>
      <c r="E152" s="165">
        <v>351475</v>
      </c>
      <c r="F152" s="139">
        <v>331096</v>
      </c>
      <c r="G152" s="23">
        <f t="shared" si="12"/>
        <v>108.4529463788529</v>
      </c>
      <c r="H152" s="23">
        <f t="shared" si="13"/>
        <v>94.20186357493421</v>
      </c>
    </row>
    <row r="153" spans="1:8" s="21" customFormat="1" ht="18.75" customHeight="1">
      <c r="A153" s="38"/>
      <c r="B153" s="25" t="s">
        <v>193</v>
      </c>
      <c r="C153" s="24" t="s">
        <v>12</v>
      </c>
      <c r="D153" s="58">
        <v>92</v>
      </c>
      <c r="E153" s="56">
        <v>97.5</v>
      </c>
      <c r="F153" s="58">
        <v>97.3</v>
      </c>
      <c r="G153" s="23">
        <f t="shared" si="12"/>
        <v>105.76086956521739</v>
      </c>
      <c r="H153" s="23">
        <f t="shared" si="13"/>
        <v>99.79487179487178</v>
      </c>
    </row>
    <row r="154" spans="1:8" s="21" customFormat="1" ht="15.75">
      <c r="A154" s="38" t="s">
        <v>157</v>
      </c>
      <c r="B154" s="25" t="s">
        <v>69</v>
      </c>
      <c r="C154" s="24"/>
      <c r="D154" s="63"/>
      <c r="E154" s="71"/>
      <c r="F154" s="63"/>
      <c r="G154" s="23"/>
      <c r="H154" s="23"/>
    </row>
    <row r="155" spans="1:8" s="21" customFormat="1" ht="18.75">
      <c r="A155" s="38"/>
      <c r="B155" s="75" t="s">
        <v>178</v>
      </c>
      <c r="C155" s="24" t="s">
        <v>111</v>
      </c>
      <c r="D155" s="55">
        <v>265753</v>
      </c>
      <c r="E155" s="112">
        <v>585987</v>
      </c>
      <c r="F155" s="55">
        <v>306213</v>
      </c>
      <c r="G155" s="23">
        <f>F155/D155*100</f>
        <v>115.22466350332827</v>
      </c>
      <c r="H155" s="23">
        <f>F155/E155*100</f>
        <v>52.255937418406894</v>
      </c>
    </row>
    <row r="156" spans="1:8" s="21" customFormat="1" ht="18.75">
      <c r="A156" s="38"/>
      <c r="B156" s="75" t="s">
        <v>196</v>
      </c>
      <c r="C156" s="24" t="s">
        <v>112</v>
      </c>
      <c r="D156" s="55">
        <v>159084</v>
      </c>
      <c r="E156" s="124">
        <v>209316</v>
      </c>
      <c r="F156" s="55">
        <v>204530</v>
      </c>
      <c r="G156" s="23">
        <f>F156/D156*100</f>
        <v>128.5672977797893</v>
      </c>
      <c r="H156" s="23">
        <f>F156/E156*100</f>
        <v>97.7135049398995</v>
      </c>
    </row>
    <row r="157" spans="1:8" s="50" customFormat="1" ht="31.5">
      <c r="A157" s="47">
        <v>4</v>
      </c>
      <c r="B157" s="175" t="s">
        <v>182</v>
      </c>
      <c r="C157" s="49" t="s">
        <v>19</v>
      </c>
      <c r="D157" s="105">
        <f>D158+D162</f>
        <v>298.7068</v>
      </c>
      <c r="E157" s="166">
        <f>E158+E162</f>
        <v>320</v>
      </c>
      <c r="F157" s="105">
        <f>F158+F162</f>
        <v>96.1748</v>
      </c>
      <c r="G157" s="94">
        <f>F157/D157*100</f>
        <v>32.19705744897672</v>
      </c>
      <c r="H157" s="94">
        <f>F157/E157*100</f>
        <v>30.054625</v>
      </c>
    </row>
    <row r="158" spans="1:8" s="50" customFormat="1" ht="31.5">
      <c r="A158" s="27" t="s">
        <v>184</v>
      </c>
      <c r="B158" s="94" t="s">
        <v>186</v>
      </c>
      <c r="C158" s="29" t="s">
        <v>19</v>
      </c>
      <c r="D158" s="105">
        <v>55.922</v>
      </c>
      <c r="E158" s="120">
        <v>120</v>
      </c>
      <c r="F158" s="105">
        <v>61.0995</v>
      </c>
      <c r="G158" s="94">
        <f>F158/D158*100</f>
        <v>109.25843138657416</v>
      </c>
      <c r="H158" s="94">
        <f>F158/E158*100</f>
        <v>50.91625</v>
      </c>
    </row>
    <row r="159" spans="1:8" s="21" customFormat="1" ht="17.25">
      <c r="A159" s="38"/>
      <c r="B159" s="25" t="s">
        <v>70</v>
      </c>
      <c r="C159" s="43"/>
      <c r="D159" s="63"/>
      <c r="E159" s="55"/>
      <c r="F159" s="63"/>
      <c r="G159" s="23"/>
      <c r="H159" s="23"/>
    </row>
    <row r="160" spans="1:8" s="30" customFormat="1" ht="31.5">
      <c r="A160" s="45"/>
      <c r="B160" s="94" t="s">
        <v>71</v>
      </c>
      <c r="C160" s="29" t="s">
        <v>19</v>
      </c>
      <c r="D160" s="58">
        <v>29.0993</v>
      </c>
      <c r="E160" s="120">
        <v>60</v>
      </c>
      <c r="F160" s="58">
        <v>45.7119</v>
      </c>
      <c r="G160" s="28">
        <f>F160/D160*100</f>
        <v>157.08934579182318</v>
      </c>
      <c r="H160" s="28">
        <f>F160/E160*100</f>
        <v>76.1865</v>
      </c>
    </row>
    <row r="161" spans="1:8" s="30" customFormat="1" ht="31.5">
      <c r="A161" s="45"/>
      <c r="B161" s="94" t="s">
        <v>72</v>
      </c>
      <c r="C161" s="29" t="s">
        <v>19</v>
      </c>
      <c r="D161" s="58">
        <v>13.822700000000001</v>
      </c>
      <c r="E161" s="66">
        <v>32</v>
      </c>
      <c r="F161" s="58">
        <v>3.7436</v>
      </c>
      <c r="G161" s="28">
        <f>F161/D161*100</f>
        <v>27.082986681328535</v>
      </c>
      <c r="H161" s="28">
        <f>F161/E161*100</f>
        <v>11.698749999999999</v>
      </c>
    </row>
    <row r="162" spans="1:8" s="30" customFormat="1" ht="31.5">
      <c r="A162" s="45" t="s">
        <v>185</v>
      </c>
      <c r="B162" s="94" t="s">
        <v>187</v>
      </c>
      <c r="C162" s="29" t="s">
        <v>19</v>
      </c>
      <c r="D162" s="58">
        <v>242.7848</v>
      </c>
      <c r="E162" s="66">
        <v>200</v>
      </c>
      <c r="F162" s="58">
        <v>35.075300000000006</v>
      </c>
      <c r="G162" s="94">
        <f>F162/D162*100</f>
        <v>14.447074116666286</v>
      </c>
      <c r="H162" s="94">
        <f>F162/E162*100</f>
        <v>17.537650000000003</v>
      </c>
    </row>
    <row r="163" spans="1:8" s="21" customFormat="1" ht="17.25">
      <c r="A163" s="33">
        <v>5</v>
      </c>
      <c r="B163" s="35" t="s">
        <v>73</v>
      </c>
      <c r="C163" s="43"/>
      <c r="D163" s="63"/>
      <c r="E163" s="71"/>
      <c r="F163" s="63"/>
      <c r="G163" s="23"/>
      <c r="H163" s="23"/>
    </row>
    <row r="164" spans="1:8" s="21" customFormat="1" ht="18" customHeight="1">
      <c r="A164" s="38" t="s">
        <v>92</v>
      </c>
      <c r="B164" s="25" t="s">
        <v>15</v>
      </c>
      <c r="C164" s="46" t="s">
        <v>10</v>
      </c>
      <c r="D164" s="138">
        <f>D165+D167</f>
        <v>2300</v>
      </c>
      <c r="E164" s="55">
        <f>E165+E167</f>
        <v>3490</v>
      </c>
      <c r="F164" s="189">
        <f>F165+F167</f>
        <v>2099</v>
      </c>
      <c r="G164" s="23">
        <f>F164/D164*100</f>
        <v>91.26086956521739</v>
      </c>
      <c r="H164" s="23">
        <f>F164/E164*100</f>
        <v>60.143266475644694</v>
      </c>
    </row>
    <row r="165" spans="1:8" s="21" customFormat="1" ht="18" customHeight="1">
      <c r="A165" s="38"/>
      <c r="B165" s="75" t="s">
        <v>16</v>
      </c>
      <c r="C165" s="24" t="s">
        <v>12</v>
      </c>
      <c r="D165" s="138">
        <f>D166</f>
        <v>1722</v>
      </c>
      <c r="E165" s="138">
        <f>E166</f>
        <v>2990</v>
      </c>
      <c r="F165" s="189">
        <f>F166</f>
        <v>2010</v>
      </c>
      <c r="G165" s="23">
        <f>F165/D165*100</f>
        <v>116.72473867595818</v>
      </c>
      <c r="H165" s="23">
        <f>F165/E165*100</f>
        <v>67.22408026755853</v>
      </c>
    </row>
    <row r="166" spans="1:8" s="21" customFormat="1" ht="15.75">
      <c r="A166" s="38"/>
      <c r="B166" s="75" t="s">
        <v>17</v>
      </c>
      <c r="C166" s="24" t="s">
        <v>12</v>
      </c>
      <c r="D166" s="55">
        <v>1722</v>
      </c>
      <c r="E166" s="138">
        <v>2990</v>
      </c>
      <c r="F166" s="189">
        <v>2010</v>
      </c>
      <c r="G166" s="23">
        <f>F166/D166*100</f>
        <v>116.72473867595818</v>
      </c>
      <c r="H166" s="23">
        <f>F166/E166*100</f>
        <v>67.22408026755853</v>
      </c>
    </row>
    <row r="167" spans="1:8" s="21" customFormat="1" ht="15.75">
      <c r="A167" s="38"/>
      <c r="B167" s="75" t="s">
        <v>18</v>
      </c>
      <c r="C167" s="24" t="s">
        <v>12</v>
      </c>
      <c r="D167" s="55">
        <v>578</v>
      </c>
      <c r="E167" s="55">
        <v>500</v>
      </c>
      <c r="F167" s="189">
        <v>89</v>
      </c>
      <c r="G167" s="23">
        <f>F167/D167*100</f>
        <v>15.397923875432525</v>
      </c>
      <c r="H167" s="23">
        <f>F167/E167*100</f>
        <v>17.8</v>
      </c>
    </row>
    <row r="168" spans="1:8" s="21" customFormat="1" ht="17.25" customHeight="1">
      <c r="A168" s="38" t="s">
        <v>93</v>
      </c>
      <c r="B168" s="25" t="s">
        <v>219</v>
      </c>
      <c r="C168" s="46" t="s">
        <v>10</v>
      </c>
      <c r="D168" s="55">
        <v>3096.082</v>
      </c>
      <c r="E168" s="56">
        <v>6437.423</v>
      </c>
      <c r="F168" s="55">
        <v>3468</v>
      </c>
      <c r="G168" s="23">
        <f>F168/D168*100</f>
        <v>112.01253713564434</v>
      </c>
      <c r="H168" s="23">
        <f>F168/E168*100</f>
        <v>53.87248903792714</v>
      </c>
    </row>
    <row r="169" spans="1:8" s="21" customFormat="1" ht="17.25">
      <c r="A169" s="33">
        <v>6</v>
      </c>
      <c r="B169" s="35" t="s">
        <v>247</v>
      </c>
      <c r="C169" s="26"/>
      <c r="D169" s="63"/>
      <c r="E169" s="71"/>
      <c r="F169" s="63"/>
      <c r="G169" s="23"/>
      <c r="H169" s="23"/>
    </row>
    <row r="170" spans="1:8" s="21" customFormat="1" ht="16.5" customHeight="1">
      <c r="A170" s="38" t="s">
        <v>74</v>
      </c>
      <c r="B170" s="25" t="s">
        <v>76</v>
      </c>
      <c r="C170" s="46" t="s">
        <v>10</v>
      </c>
      <c r="D170" s="134">
        <v>33336</v>
      </c>
      <c r="E170" s="134">
        <f>E171+E172</f>
        <v>40500</v>
      </c>
      <c r="F170" s="134">
        <v>34500</v>
      </c>
      <c r="G170" s="23">
        <f>F170/D170*100</f>
        <v>103.49172066234702</v>
      </c>
      <c r="H170" s="23">
        <f>F170/E170*100</f>
        <v>85.18518518518519</v>
      </c>
    </row>
    <row r="171" spans="1:8" s="21" customFormat="1" ht="16.5" customHeight="1">
      <c r="A171" s="38"/>
      <c r="B171" s="25" t="s">
        <v>240</v>
      </c>
      <c r="C171" s="46" t="s">
        <v>12</v>
      </c>
      <c r="D171" s="74">
        <v>17505</v>
      </c>
      <c r="E171" s="74">
        <v>19900</v>
      </c>
      <c r="F171" s="74">
        <v>18890</v>
      </c>
      <c r="G171" s="23">
        <f>F171/D171*100</f>
        <v>107.91202513567552</v>
      </c>
      <c r="H171" s="23">
        <f>F171/E171*100</f>
        <v>94.92462311557789</v>
      </c>
    </row>
    <row r="172" spans="1:8" s="21" customFormat="1" ht="15.75">
      <c r="A172" s="38"/>
      <c r="B172" s="25" t="s">
        <v>173</v>
      </c>
      <c r="C172" s="46" t="s">
        <v>12</v>
      </c>
      <c r="D172" s="73">
        <f>D170-D171</f>
        <v>15831</v>
      </c>
      <c r="E172" s="134">
        <v>20600</v>
      </c>
      <c r="F172" s="73">
        <f>F170-F171</f>
        <v>15610</v>
      </c>
      <c r="G172" s="23">
        <f>F172/D172*100</f>
        <v>98.60400480070747</v>
      </c>
      <c r="H172" s="23">
        <f>'[1]B4'!K37/E172*100</f>
        <v>48.15533980582524</v>
      </c>
    </row>
    <row r="173" spans="1:8" s="21" customFormat="1" ht="15.75" customHeight="1">
      <c r="A173" s="38" t="s">
        <v>75</v>
      </c>
      <c r="B173" s="25" t="s">
        <v>77</v>
      </c>
      <c r="C173" s="46" t="s">
        <v>10</v>
      </c>
      <c r="D173" s="61">
        <v>18637</v>
      </c>
      <c r="E173" s="134">
        <v>22300</v>
      </c>
      <c r="F173" s="61">
        <v>20300</v>
      </c>
      <c r="G173" s="149">
        <f>F173/D173*100</f>
        <v>108.92310994258733</v>
      </c>
      <c r="H173" s="23">
        <f>F173/E173*100</f>
        <v>91.03139013452915</v>
      </c>
    </row>
    <row r="174" spans="1:8" s="21" customFormat="1" ht="18.75" customHeight="1">
      <c r="A174" s="32" t="s">
        <v>78</v>
      </c>
      <c r="B174" s="35" t="s">
        <v>79</v>
      </c>
      <c r="C174" s="43"/>
      <c r="D174" s="63"/>
      <c r="E174" s="71"/>
      <c r="F174" s="63"/>
      <c r="G174" s="23"/>
      <c r="H174" s="23"/>
    </row>
    <row r="175" spans="1:8" s="21" customFormat="1" ht="17.25">
      <c r="A175" s="33">
        <v>1</v>
      </c>
      <c r="B175" s="35" t="s">
        <v>80</v>
      </c>
      <c r="C175" s="43"/>
      <c r="D175" s="63"/>
      <c r="E175" s="71"/>
      <c r="F175" s="63"/>
      <c r="G175" s="23"/>
      <c r="H175" s="23"/>
    </row>
    <row r="176" spans="1:8" s="21" customFormat="1" ht="17.25">
      <c r="A176" s="38" t="s">
        <v>25</v>
      </c>
      <c r="B176" s="25" t="s">
        <v>81</v>
      </c>
      <c r="C176" s="43"/>
      <c r="D176" s="63"/>
      <c r="E176" s="71"/>
      <c r="F176" s="63"/>
      <c r="G176" s="23"/>
      <c r="H176" s="23"/>
    </row>
    <row r="177" spans="1:8" s="21" customFormat="1" ht="15.75">
      <c r="A177" s="38"/>
      <c r="B177" s="75" t="s">
        <v>91</v>
      </c>
      <c r="C177" s="24" t="s">
        <v>82</v>
      </c>
      <c r="D177" s="55"/>
      <c r="E177" s="72">
        <v>146520</v>
      </c>
      <c r="F177" s="55"/>
      <c r="G177" s="23"/>
      <c r="H177" s="23"/>
    </row>
    <row r="178" spans="1:8" s="21" customFormat="1" ht="31.5">
      <c r="A178" s="38"/>
      <c r="B178" s="176" t="s">
        <v>116</v>
      </c>
      <c r="C178" s="24" t="s">
        <v>120</v>
      </c>
      <c r="D178" s="66">
        <v>4</v>
      </c>
      <c r="E178" s="84">
        <v>4</v>
      </c>
      <c r="F178" s="66">
        <v>5</v>
      </c>
      <c r="G178" s="28">
        <f aca="true" t="shared" si="14" ref="G178:G195">F178/D178*100</f>
        <v>125</v>
      </c>
      <c r="H178" s="28">
        <f>F178/E178*100</f>
        <v>125</v>
      </c>
    </row>
    <row r="179" spans="1:8" s="21" customFormat="1" ht="31.5">
      <c r="A179" s="38"/>
      <c r="B179" s="86" t="s">
        <v>115</v>
      </c>
      <c r="C179" s="24" t="s">
        <v>12</v>
      </c>
      <c r="D179" s="66">
        <v>117</v>
      </c>
      <c r="E179" s="84">
        <v>120</v>
      </c>
      <c r="F179" s="66">
        <v>121</v>
      </c>
      <c r="G179" s="28">
        <f t="shared" si="14"/>
        <v>103.41880341880344</v>
      </c>
      <c r="H179" s="28">
        <f>F179/E179*100</f>
        <v>100.83333333333333</v>
      </c>
    </row>
    <row r="180" spans="1:8" s="21" customFormat="1" ht="31.5">
      <c r="A180" s="38"/>
      <c r="B180" s="86" t="s">
        <v>234</v>
      </c>
      <c r="C180" s="92" t="s">
        <v>9</v>
      </c>
      <c r="D180" s="58">
        <v>53.7</v>
      </c>
      <c r="E180" s="45" t="s">
        <v>235</v>
      </c>
      <c r="F180" s="58">
        <f>F179/215*100</f>
        <v>56.27906976744186</v>
      </c>
      <c r="G180" s="28"/>
      <c r="H180" s="28"/>
    </row>
    <row r="181" spans="1:8" s="21" customFormat="1" ht="31.5">
      <c r="A181" s="38"/>
      <c r="B181" s="176" t="s">
        <v>117</v>
      </c>
      <c r="C181" s="24" t="s">
        <v>120</v>
      </c>
      <c r="D181" s="66">
        <v>2</v>
      </c>
      <c r="E181" s="84">
        <v>1</v>
      </c>
      <c r="F181" s="66">
        <v>0</v>
      </c>
      <c r="G181" s="28"/>
      <c r="H181" s="28">
        <f>F181/E181*100</f>
        <v>0</v>
      </c>
    </row>
    <row r="182" spans="1:8" s="21" customFormat="1" ht="31.5">
      <c r="A182" s="38"/>
      <c r="B182" s="86" t="s">
        <v>118</v>
      </c>
      <c r="C182" s="24" t="s">
        <v>12</v>
      </c>
      <c r="D182" s="66">
        <v>23</v>
      </c>
      <c r="E182" s="84">
        <v>24</v>
      </c>
      <c r="F182" s="66">
        <v>23</v>
      </c>
      <c r="G182" s="28">
        <f t="shared" si="14"/>
        <v>100</v>
      </c>
      <c r="H182" s="28">
        <f>F182/E182*100</f>
        <v>95.83333333333334</v>
      </c>
    </row>
    <row r="183" spans="1:8" s="21" customFormat="1" ht="31.5">
      <c r="A183" s="38"/>
      <c r="B183" s="86" t="s">
        <v>236</v>
      </c>
      <c r="C183" s="24" t="s">
        <v>9</v>
      </c>
      <c r="D183" s="58">
        <v>26.4</v>
      </c>
      <c r="E183" s="45">
        <v>26.7</v>
      </c>
      <c r="F183" s="58">
        <f>F182/90*100</f>
        <v>25.555555555555554</v>
      </c>
      <c r="G183" s="28"/>
      <c r="H183" s="28"/>
    </row>
    <row r="184" spans="1:8" s="21" customFormat="1" ht="15.75">
      <c r="A184" s="38"/>
      <c r="B184" s="176" t="s">
        <v>119</v>
      </c>
      <c r="C184" s="24" t="s">
        <v>9</v>
      </c>
      <c r="D184" s="56">
        <v>47.4</v>
      </c>
      <c r="E184" s="89">
        <v>81.9</v>
      </c>
      <c r="F184" s="56">
        <v>66.9</v>
      </c>
      <c r="G184" s="23"/>
      <c r="H184" s="23"/>
    </row>
    <row r="185" spans="1:8" s="21" customFormat="1" ht="17.25">
      <c r="A185" s="38" t="s">
        <v>45</v>
      </c>
      <c r="B185" s="25" t="s">
        <v>165</v>
      </c>
      <c r="C185" s="43"/>
      <c r="D185" s="63"/>
      <c r="E185" s="31"/>
      <c r="F185" s="63"/>
      <c r="G185" s="23"/>
      <c r="H185" s="23"/>
    </row>
    <row r="186" spans="1:8" s="21" customFormat="1" ht="15.75">
      <c r="A186" s="38"/>
      <c r="B186" s="75" t="s">
        <v>137</v>
      </c>
      <c r="C186" s="46" t="s">
        <v>8</v>
      </c>
      <c r="D186" s="55"/>
      <c r="E186" s="111">
        <v>100</v>
      </c>
      <c r="F186" s="55"/>
      <c r="G186" s="23"/>
      <c r="H186" s="23"/>
    </row>
    <row r="187" spans="1:8" s="21" customFormat="1" ht="15.75">
      <c r="A187" s="38"/>
      <c r="B187" s="75" t="s">
        <v>125</v>
      </c>
      <c r="C187" s="46" t="s">
        <v>12</v>
      </c>
      <c r="D187" s="55"/>
      <c r="E187" s="112">
        <v>100</v>
      </c>
      <c r="F187" s="55"/>
      <c r="G187" s="23"/>
      <c r="H187" s="23"/>
    </row>
    <row r="188" spans="1:8" s="21" customFormat="1" ht="15.75">
      <c r="A188" s="33">
        <v>2</v>
      </c>
      <c r="B188" s="83" t="s">
        <v>160</v>
      </c>
      <c r="C188" s="46"/>
      <c r="D188" s="55"/>
      <c r="E188" s="31"/>
      <c r="F188" s="55"/>
      <c r="G188" s="23"/>
      <c r="H188" s="23"/>
    </row>
    <row r="189" spans="1:8" s="21" customFormat="1" ht="15.75">
      <c r="A189" s="38" t="s">
        <v>56</v>
      </c>
      <c r="B189" s="86" t="s">
        <v>161</v>
      </c>
      <c r="C189" s="87" t="s">
        <v>8</v>
      </c>
      <c r="D189" s="84">
        <f>D190+D191+D192</f>
        <v>6423</v>
      </c>
      <c r="E189" s="167">
        <v>16000</v>
      </c>
      <c r="F189" s="84">
        <f>F190+F191+F192</f>
        <v>10707</v>
      </c>
      <c r="G189" s="23">
        <f t="shared" si="14"/>
        <v>166.69780476412893</v>
      </c>
      <c r="H189" s="23">
        <f aca="true" t="shared" si="15" ref="H189:H196">F189/E189*100</f>
        <v>66.91875</v>
      </c>
    </row>
    <row r="190" spans="1:8" s="21" customFormat="1" ht="15.75">
      <c r="A190" s="38"/>
      <c r="B190" s="86" t="s">
        <v>164</v>
      </c>
      <c r="C190" s="87" t="s">
        <v>12</v>
      </c>
      <c r="D190" s="85">
        <v>2319</v>
      </c>
      <c r="E190" s="73"/>
      <c r="F190" s="85">
        <v>4215</v>
      </c>
      <c r="G190" s="23">
        <f t="shared" si="14"/>
        <v>181.75937904269082</v>
      </c>
      <c r="H190" s="23"/>
    </row>
    <row r="191" spans="1:8" s="21" customFormat="1" ht="15.75">
      <c r="A191" s="38"/>
      <c r="B191" s="86" t="s">
        <v>166</v>
      </c>
      <c r="C191" s="87" t="s">
        <v>12</v>
      </c>
      <c r="D191" s="85">
        <v>4089</v>
      </c>
      <c r="E191" s="73"/>
      <c r="F191" s="85">
        <v>6443</v>
      </c>
      <c r="G191" s="23">
        <f t="shared" si="14"/>
        <v>157.56908779652727</v>
      </c>
      <c r="H191" s="23"/>
    </row>
    <row r="192" spans="1:8" s="21" customFormat="1" ht="15.75">
      <c r="A192" s="38"/>
      <c r="B192" s="86" t="s">
        <v>167</v>
      </c>
      <c r="C192" s="87" t="s">
        <v>8</v>
      </c>
      <c r="D192" s="85">
        <v>15</v>
      </c>
      <c r="E192" s="168">
        <v>150</v>
      </c>
      <c r="F192" s="85">
        <v>49</v>
      </c>
      <c r="G192" s="23">
        <f t="shared" si="14"/>
        <v>326.6666666666667</v>
      </c>
      <c r="H192" s="23">
        <f t="shared" si="15"/>
        <v>32.666666666666664</v>
      </c>
    </row>
    <row r="193" spans="1:8" s="21" customFormat="1" ht="15.75">
      <c r="A193" s="38" t="s">
        <v>57</v>
      </c>
      <c r="B193" s="86" t="s">
        <v>162</v>
      </c>
      <c r="C193" s="87" t="s">
        <v>8</v>
      </c>
      <c r="D193" s="113">
        <f>D194+D195</f>
        <v>2674</v>
      </c>
      <c r="E193" s="73">
        <f>SUM(E194:E195)</f>
        <v>9000</v>
      </c>
      <c r="F193" s="113">
        <f>F194+F195</f>
        <v>4682</v>
      </c>
      <c r="G193" s="23">
        <f t="shared" si="14"/>
        <v>175.09349289454002</v>
      </c>
      <c r="H193" s="23">
        <f>F193/E193*100</f>
        <v>52.022222222222226</v>
      </c>
    </row>
    <row r="194" spans="1:8" s="21" customFormat="1" ht="15.75">
      <c r="A194" s="38"/>
      <c r="B194" s="86" t="s">
        <v>158</v>
      </c>
      <c r="C194" s="87" t="s">
        <v>12</v>
      </c>
      <c r="D194" s="85"/>
      <c r="E194" s="73">
        <v>1000</v>
      </c>
      <c r="F194" s="85"/>
      <c r="G194" s="23"/>
      <c r="H194" s="23"/>
    </row>
    <row r="195" spans="1:8" s="21" customFormat="1" ht="15.75">
      <c r="A195" s="38"/>
      <c r="B195" s="86" t="s">
        <v>159</v>
      </c>
      <c r="C195" s="87" t="s">
        <v>12</v>
      </c>
      <c r="D195" s="85">
        <v>2674</v>
      </c>
      <c r="E195" s="73">
        <v>8000</v>
      </c>
      <c r="F195" s="85">
        <v>4682</v>
      </c>
      <c r="G195" s="23">
        <f t="shared" si="14"/>
        <v>175.09349289454002</v>
      </c>
      <c r="H195" s="23">
        <f t="shared" si="15"/>
        <v>58.525000000000006</v>
      </c>
    </row>
    <row r="196" spans="1:8" s="21" customFormat="1" ht="31.5">
      <c r="A196" s="38"/>
      <c r="B196" s="86" t="s">
        <v>163</v>
      </c>
      <c r="C196" s="87" t="s">
        <v>12</v>
      </c>
      <c r="D196" s="73"/>
      <c r="E196" s="168">
        <v>2600</v>
      </c>
      <c r="F196" s="73">
        <v>349</v>
      </c>
      <c r="G196" s="28"/>
      <c r="H196" s="28">
        <f t="shared" si="15"/>
        <v>13.423076923076923</v>
      </c>
    </row>
    <row r="197" spans="1:8" s="21" customFormat="1" ht="17.25">
      <c r="A197" s="33">
        <v>3</v>
      </c>
      <c r="B197" s="35" t="s">
        <v>83</v>
      </c>
      <c r="C197" s="43"/>
      <c r="D197" s="63"/>
      <c r="E197" s="23"/>
      <c r="F197" s="63"/>
      <c r="G197" s="23"/>
      <c r="H197" s="23"/>
    </row>
    <row r="198" spans="1:8" s="21" customFormat="1" ht="15.75">
      <c r="A198" s="38"/>
      <c r="B198" s="75" t="s">
        <v>242</v>
      </c>
      <c r="C198" s="46" t="s">
        <v>84</v>
      </c>
      <c r="D198" s="55"/>
      <c r="E198" s="61">
        <f>E199+E200</f>
        <v>1830</v>
      </c>
      <c r="F198" s="55"/>
      <c r="G198" s="23"/>
      <c r="H198" s="23"/>
    </row>
    <row r="199" spans="1:8" s="21" customFormat="1" ht="15.75">
      <c r="A199" s="38"/>
      <c r="B199" s="25" t="s">
        <v>241</v>
      </c>
      <c r="C199" s="46" t="s">
        <v>12</v>
      </c>
      <c r="D199" s="61"/>
      <c r="E199" s="31">
        <v>1370</v>
      </c>
      <c r="F199" s="61"/>
      <c r="G199" s="23"/>
      <c r="H199" s="23"/>
    </row>
    <row r="200" spans="1:8" s="21" customFormat="1" ht="15.75">
      <c r="A200" s="38"/>
      <c r="B200" s="25" t="s">
        <v>146</v>
      </c>
      <c r="C200" s="46" t="s">
        <v>12</v>
      </c>
      <c r="D200" s="61"/>
      <c r="E200" s="31">
        <v>460</v>
      </c>
      <c r="F200" s="61"/>
      <c r="G200" s="23"/>
      <c r="H200" s="23"/>
    </row>
    <row r="201" spans="1:8" s="21" customFormat="1" ht="31.5">
      <c r="A201" s="38"/>
      <c r="B201" s="176" t="s">
        <v>243</v>
      </c>
      <c r="C201" s="29" t="s">
        <v>9</v>
      </c>
      <c r="D201" s="63"/>
      <c r="E201" s="114">
        <v>12.4</v>
      </c>
      <c r="F201" s="58">
        <v>10.5</v>
      </c>
      <c r="G201" s="23"/>
      <c r="H201" s="23"/>
    </row>
    <row r="202" spans="1:8" s="21" customFormat="1" ht="31.5">
      <c r="A202" s="38"/>
      <c r="B202" s="176" t="s">
        <v>244</v>
      </c>
      <c r="C202" s="29" t="s">
        <v>9</v>
      </c>
      <c r="D202" s="63"/>
      <c r="E202" s="114">
        <v>22.4</v>
      </c>
      <c r="F202" s="63"/>
      <c r="G202" s="23"/>
      <c r="H202" s="23"/>
    </row>
    <row r="203" spans="1:8" s="21" customFormat="1" ht="18.75" customHeight="1">
      <c r="A203" s="33">
        <v>4</v>
      </c>
      <c r="B203" s="35" t="s">
        <v>85</v>
      </c>
      <c r="C203" s="26"/>
      <c r="D203" s="63"/>
      <c r="E203" s="23"/>
      <c r="F203" s="63"/>
      <c r="G203" s="23"/>
      <c r="H203" s="23"/>
    </row>
    <row r="204" spans="1:8" s="21" customFormat="1" ht="18.75" customHeight="1">
      <c r="A204" s="38"/>
      <c r="B204" s="75" t="s">
        <v>245</v>
      </c>
      <c r="C204" s="24" t="s">
        <v>86</v>
      </c>
      <c r="D204" s="55">
        <v>59</v>
      </c>
      <c r="E204" s="60">
        <v>90</v>
      </c>
      <c r="F204" s="55">
        <v>38</v>
      </c>
      <c r="G204" s="23">
        <f>F204/D204*100</f>
        <v>64.40677966101694</v>
      </c>
      <c r="H204" s="23">
        <f>F204/E204*100</f>
        <v>42.22222222222222</v>
      </c>
    </row>
    <row r="205" spans="1:8" s="21" customFormat="1" ht="18" customHeight="1">
      <c r="A205" s="38"/>
      <c r="B205" s="25" t="s">
        <v>87</v>
      </c>
      <c r="C205" s="24" t="s">
        <v>12</v>
      </c>
      <c r="D205" s="55">
        <v>44</v>
      </c>
      <c r="E205" s="60">
        <v>50</v>
      </c>
      <c r="F205" s="55">
        <v>12</v>
      </c>
      <c r="G205" s="23">
        <f>F205/D205*100</f>
        <v>27.27272727272727</v>
      </c>
      <c r="H205" s="23">
        <f>F205/E205*100</f>
        <v>24</v>
      </c>
    </row>
    <row r="206" spans="1:8" s="21" customFormat="1" ht="18" customHeight="1">
      <c r="A206" s="38"/>
      <c r="B206" s="75" t="s">
        <v>246</v>
      </c>
      <c r="C206" s="24" t="s">
        <v>12</v>
      </c>
      <c r="D206" s="55">
        <v>131</v>
      </c>
      <c r="E206" s="60">
        <v>400</v>
      </c>
      <c r="F206" s="55">
        <v>69</v>
      </c>
      <c r="G206" s="23">
        <f>F206/D206*100</f>
        <v>52.67175572519084</v>
      </c>
      <c r="H206" s="23">
        <f>F206/E206*100</f>
        <v>17.25</v>
      </c>
    </row>
    <row r="207" spans="1:8" s="21" customFormat="1" ht="15.75">
      <c r="A207" s="38"/>
      <c r="B207" s="25" t="s">
        <v>87</v>
      </c>
      <c r="C207" s="24" t="s">
        <v>12</v>
      </c>
      <c r="D207" s="55">
        <v>86</v>
      </c>
      <c r="E207" s="60">
        <v>200</v>
      </c>
      <c r="F207" s="55">
        <v>69</v>
      </c>
      <c r="G207" s="23">
        <f>F207/D207*100</f>
        <v>80.23255813953489</v>
      </c>
      <c r="H207" s="23">
        <f>F207/E207*100</f>
        <v>34.5</v>
      </c>
    </row>
    <row r="208" spans="1:8" s="17" customFormat="1" ht="15.75">
      <c r="A208" s="97"/>
      <c r="B208" s="98"/>
      <c r="C208" s="98"/>
      <c r="D208" s="99"/>
      <c r="E208" s="100"/>
      <c r="F208" s="99"/>
      <c r="G208" s="101"/>
      <c r="H208" s="101"/>
    </row>
    <row r="210" spans="2:8" ht="18">
      <c r="B210" s="14"/>
      <c r="F210" s="15"/>
      <c r="H210" s="13"/>
    </row>
    <row r="211" spans="6:8" ht="18">
      <c r="F211" s="15"/>
      <c r="H211" s="3"/>
    </row>
    <row r="212" ht="18">
      <c r="F212" s="15"/>
    </row>
    <row r="213" ht="18">
      <c r="F213" s="15"/>
    </row>
    <row r="214" ht="18">
      <c r="F214" s="15"/>
    </row>
    <row r="215" ht="18">
      <c r="F215" s="15"/>
    </row>
  </sheetData>
  <sheetProtection/>
  <mergeCells count="11">
    <mergeCell ref="E6:E7"/>
    <mergeCell ref="F6:F7"/>
    <mergeCell ref="G6:H6"/>
    <mergeCell ref="A1:H1"/>
    <mergeCell ref="A2:H2"/>
    <mergeCell ref="A3:H3"/>
    <mergeCell ref="A4:H4"/>
    <mergeCell ref="A6:A7"/>
    <mergeCell ref="B6:B7"/>
    <mergeCell ref="C6:C7"/>
    <mergeCell ref="D6:D7"/>
  </mergeCells>
  <printOptions horizontalCentered="1"/>
  <pageMargins left="0.2" right="0.2" top="0.5" bottom="0.5" header="0.3" footer="0.3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Nguyen</cp:lastModifiedBy>
  <cp:lastPrinted>2022-06-24T06:59:31Z</cp:lastPrinted>
  <dcterms:created xsi:type="dcterms:W3CDTF">2011-07-05T03:01:24Z</dcterms:created>
  <dcterms:modified xsi:type="dcterms:W3CDTF">2022-07-14T07:21:17Z</dcterms:modified>
  <cp:category/>
  <cp:version/>
  <cp:contentType/>
  <cp:contentStatus/>
</cp:coreProperties>
</file>