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activeTab="0"/>
  </bookViews>
  <sheets>
    <sheet name="7-10-2022" sheetId="1" r:id="rId1"/>
  </sheets>
  <definedNames/>
  <calcPr fullCalcOnLoad="1"/>
</workbook>
</file>

<file path=xl/sharedStrings.xml><?xml version="1.0" encoding="utf-8"?>
<sst xmlns="http://schemas.openxmlformats.org/spreadsheetml/2006/main" count="101" uniqueCount="78">
  <si>
    <t>người</t>
  </si>
  <si>
    <t>III</t>
  </si>
  <si>
    <t>II</t>
  </si>
  <si>
    <t>I</t>
  </si>
  <si>
    <t>Số lượng</t>
  </si>
  <si>
    <t>ĐVT</t>
  </si>
  <si>
    <t>TT</t>
  </si>
  <si>
    <t>Cơ sở pháp lý</t>
  </si>
  <si>
    <t>CỘNG HÒA XÃ HỘI CHỦ NGHĨA ViỆT NAM</t>
  </si>
  <si>
    <t>Độc lập-Tự do-Hạnh phúc</t>
  </si>
  <si>
    <t>"-" Điểmd, đ,e  điều 23, Thông tư 15/2022/TT-BTC. - Điều 59 Thông tư 15/2022/TT-BTC. Mục số a, b phụ lục số 01 Thông tư số 14/2014/TTBTC-BTP ngày 27/01/2014</t>
  </si>
  <si>
    <t>Xây dựng đề cương chi tiết của từng nghề</t>
  </si>
  <si>
    <t>IV</t>
  </si>
  <si>
    <t>Công việc</t>
  </si>
  <si>
    <t>Xác định định mức tiêu hao vật tư</t>
  </si>
  <si>
    <t>a</t>
  </si>
  <si>
    <t>b</t>
  </si>
  <si>
    <t>Xác định định mức sử dụng cơ sở vật chất</t>
  </si>
  <si>
    <t>Xác định định mức lao động</t>
  </si>
  <si>
    <t>Tại Điểm đ, Khoản 6 Điều 23 Thông tư số 15/2022/TT-BTC</t>
  </si>
  <si>
    <t>Xác định định mức thiết bị</t>
  </si>
  <si>
    <t>Xác định số lượng/khối lượng vật tư cần thiết cho từng chủng loại vật tư</t>
  </si>
  <si>
    <t>Định mức sử dụng khu học lý thuyết</t>
  </si>
  <si>
    <t>Định mức sử dụng khu thực hành, thực tập, thí nghiệm</t>
  </si>
  <si>
    <t>VI</t>
  </si>
  <si>
    <t>Sửa chữa, biên tập tổng thể</t>
  </si>
  <si>
    <t>Thành tiền (đồng)</t>
  </si>
  <si>
    <t>Đề cương/nghề</t>
  </si>
  <si>
    <t>Công việc/modun</t>
  </si>
  <si>
    <t>phòng/nghề</t>
  </si>
  <si>
    <t>Nội dung chi</t>
  </si>
  <si>
    <t>Chi cho các hoạt động hội thảo, tập huấn; điều tra khảo sát; xây dựng tài liệu báo cáo, tổng hợp, đề cương chi tiết để xây dựng định mức tiêu hao lao động, vật tư và thiết bị cơ bản để hoàn thành thực hiện từng nội dung hoạt động đào tạo trình độ sơ cấp cho 1 nghề</t>
  </si>
  <si>
    <t xml:space="preserve">Mức chi cho từng phòng chức  năng  </t>
  </si>
  <si>
    <t xml:space="preserve">Mức chi theo công việc/môn học (modun) theo trình độ sơ cấp nghề </t>
  </si>
  <si>
    <t xml:space="preserve">1 nghề sơ cấp </t>
  </si>
  <si>
    <t xml:space="preserve">Chi phí khảo sát thực tế cho 8 nghề  tại 10 cơ sở GDNN tại tỉnh Ninh Thuận </t>
  </si>
  <si>
    <t>Tiền ngủ: mức khoán 300.000đ/đêm/người x 3 đêm x 2 người</t>
  </si>
  <si>
    <t>IX</t>
  </si>
  <si>
    <t>Xác định chủng loại thiết bị (1 công việc x 4 modun x 75.000 đồng/công việc/modun)</t>
  </si>
  <si>
    <t>Xác định thông số kỹ thuật cơ bản của từng thiết bị ((1 công việc x 4 modun x 200.000 đồng/công việc/modun)</t>
  </si>
  <si>
    <t>Xác định thời gian sử dụng thiết bị cho từng chủng loại ((1 công việc x 4 modun x 250.000 đồng/công việc/modun)</t>
  </si>
  <si>
    <t>Tổng hợp định mức thiết bị (1 công việc x 4 modun x 150.000 đồng/công việc/modun)</t>
  </si>
  <si>
    <t>Tại mục số I, phụ lục số 03 thông tư số 15/2022/TT-BTC ngày 4/3/2022</t>
  </si>
  <si>
    <t>Tại mục số II, phụ lục số 03 thông tư số 15/2022/TT-BTC ngày 4/3/2022</t>
  </si>
  <si>
    <t>Tại mục số III, phụ lục số 03 thông tư số 15/2022/TT-BTC ngày 4/3/2022</t>
  </si>
  <si>
    <t>Tại mục số IV, phụ lục số 03 thông tư số 15/2022/TT-BTC ngày 4/3/2022</t>
  </si>
  <si>
    <t>Tại mục số V, phụ lục số 03 thông tư số 15/2022/TT-BTC ngày 4/3/2022</t>
  </si>
  <si>
    <t>Tại mục số VI, phụ lục số 03 thông tư số 15/2022/TT-BTC ngày 4/3/2022</t>
  </si>
  <si>
    <t>X</t>
  </si>
  <si>
    <t>Xác định yêu cầu kỹ thuật cơ bản của vật tư (1 công việc/1modun x 4 modun x 450.000 đồng/công việc/modun)</t>
  </si>
  <si>
    <t>Xác định tỷ lệ thu hồi vật tư (1 công việc/1modun x 4 modun x 1250.000 đồng/công việc/modun)</t>
  </si>
  <si>
    <t>Tổng hợp định mức tiêu hao vật tư (1 công việc/1modun x 4 modun x 450.000 đồng/công việc/modun)</t>
  </si>
  <si>
    <t>Xác định định mức lao động trực tiếp ( 1 công việc/1modun x 4 modun x55.000 đồng/modun/công việc)</t>
  </si>
  <si>
    <t>Xác định định mức lao động gián tiếp (1 công việc/1modun x 4 modun x 55.000 đồng/modun/công việc)</t>
  </si>
  <si>
    <t>Sửa chữa, biên tập tổng thể (1 công việc /1modun x 4 modun x 300.000 đồng/công việc/modun)</t>
  </si>
  <si>
    <t xml:space="preserve">Biên soạn định mức kinh tế - kỹ thuật ( 1 công việc/1modun x 4 modun x 300.000 đồng/công việc/modun) </t>
  </si>
  <si>
    <t>Phần I</t>
  </si>
  <si>
    <t>Phần II</t>
  </si>
  <si>
    <t>A</t>
  </si>
  <si>
    <t>B</t>
  </si>
  <si>
    <t>Phần III</t>
  </si>
  <si>
    <t>C</t>
  </si>
  <si>
    <t>Xác định chủng loại vật tư tiêu hao (1 công việc/1modun x 4 modun x 225.000 đồng/công việc/modun)</t>
  </si>
  <si>
    <t>Xác định khối lượng/số lượng vật tư tiêu hao (1 công việc /1modun x 4 modun x 650.000 đồng/công việc/modun)</t>
  </si>
  <si>
    <t>Tổng cộng (A+B+C)</t>
  </si>
  <si>
    <t>Lấy ý kiến chuyên gia góp ý về ĐMKTKT của 15 người/4 công việc ở phần II</t>
  </si>
  <si>
    <t>Chi nhận xét đánh giá của Hội đồng thẩm định 5 người/4 công việc ở phần II</t>
  </si>
  <si>
    <t>Vé tàu, xe đi và về dự tính từ Tp. HCM đến và ngược lại; xăng xe đi lại  của 2 người (2 người x 2 lượt x 550.000 đồng/lượt)</t>
  </si>
  <si>
    <t>Phần IV</t>
  </si>
  <si>
    <t>D</t>
  </si>
  <si>
    <t>Dự kiến xây dựng định mức kinh tế kỹ thuật 8 nghề</t>
  </si>
  <si>
    <t>Tổng cộng (A+B+C+D)</t>
  </si>
  <si>
    <t>Tiền công tác phí   của 2 người ( 2 người x 4 ngày x 200.000 đồng/người/ngày)</t>
  </si>
  <si>
    <t>Điều  4, Khoản 7, Thông tư số 15/2022/TT-BLĐTBXH; Điểm a, điều 3, Thông tư số 109/2016/TT-BTC ngày 30/6/2016</t>
  </si>
  <si>
    <t>ỦY BAN NHÂN DÂN</t>
  </si>
  <si>
    <t>TỈNH NINH THUẬN</t>
  </si>
  <si>
    <t xml:space="preserve">                                                     Đối với  1 nghề trình độ sơ cấp thời gian đào tạo 300 giờ (4modun)</t>
  </si>
  <si>
    <r>
      <t xml:space="preserve">PHỤ LỤC SỐ 2: DỰ TOÁN 
KINH PHÍ THỰC HIỆN XÂY DỰNG ĐỊNH MỨC KINH TẾ KỸ THUẬT NĂM 2022 
</t>
    </r>
    <r>
      <rPr>
        <i/>
        <sz val="14"/>
        <color indexed="8"/>
        <rFont val="Times New Roman"/>
        <family val="1"/>
      </rPr>
      <t>(Ban hành kèm theo Kế hoạch số      /KH-UBND ngày      /11/2022 của Ủy ban nhân dân tỉnh)</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</si>
</sst>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 _₫_-;\-* #,##0.0\ _₫_-;_-* &quot;-&quot;??\ _₫_-;_-@_-"/>
    <numFmt numFmtId="178" formatCode="_-* #,##0\ _₫_-;\-* #,##0\ _₫_-;_-* &quot;-&quot;??\ _₫_-;_-@_-"/>
    <numFmt numFmtId="179" formatCode="_(* #,##0.000_);_(* \(#,##0.000\);_(* &quot;-&quot;??_);_(@_)"/>
    <numFmt numFmtId="180" formatCode="_(* #,##0.0000_);_(* \(#,##0.0000\);_(* &quot;-&quot;??_);_(@_)"/>
    <numFmt numFmtId="181" formatCode="_(* #,##0.0_);_(* \(#,##0.0\);_(* &quot;-&quot;??_);_(@_)"/>
    <numFmt numFmtId="182" formatCode="_(* #,##0.000_);_(* \(#,##0.000\);_(* &quot;-&quot;???_);_(@_)"/>
  </numFmts>
  <fonts count="66">
    <font>
      <sz val="11"/>
      <color theme="1"/>
      <name val="Calibri"/>
      <family val="2"/>
    </font>
    <font>
      <sz val="11"/>
      <color indexed="8"/>
      <name val="Arial"/>
      <family val="2"/>
    </font>
    <font>
      <sz val="10"/>
      <name val="Times New Roman"/>
      <family val="1"/>
    </font>
    <font>
      <sz val="10"/>
      <name val="Arial"/>
      <family val="2"/>
    </font>
    <font>
      <sz val="8"/>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9"/>
      <color indexed="8"/>
      <name val="Arial"/>
      <family val="2"/>
    </font>
    <font>
      <sz val="11"/>
      <color indexed="8"/>
      <name val="Times New Roman"/>
      <family val="1"/>
    </font>
    <font>
      <sz val="13"/>
      <color indexed="8"/>
      <name val="Times New Roman"/>
      <family val="1"/>
    </font>
    <font>
      <sz val="10"/>
      <color indexed="8"/>
      <name val="Times New Roman"/>
      <family val="1"/>
    </font>
    <font>
      <b/>
      <sz val="10"/>
      <color indexed="8"/>
      <name val="Times New Roman"/>
      <family val="1"/>
    </font>
    <font>
      <i/>
      <sz val="10"/>
      <color indexed="8"/>
      <name val="Times New Roman"/>
      <family val="1"/>
    </font>
    <font>
      <b/>
      <sz val="13"/>
      <color indexed="8"/>
      <name val="Times New Roman"/>
      <family val="1"/>
    </font>
    <font>
      <b/>
      <sz val="14"/>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9"/>
      <color rgb="FF000000"/>
      <name val="Arial"/>
      <family val="2"/>
    </font>
    <font>
      <sz val="11"/>
      <color theme="1"/>
      <name val="Times New Roman"/>
      <family val="1"/>
    </font>
    <font>
      <sz val="13"/>
      <color theme="1"/>
      <name val="Times New Roman"/>
      <family val="1"/>
    </font>
    <font>
      <sz val="10"/>
      <color theme="1"/>
      <name val="Times New Roman"/>
      <family val="1"/>
    </font>
    <font>
      <b/>
      <sz val="10"/>
      <color rgb="FF000000"/>
      <name val="Times New Roman"/>
      <family val="1"/>
    </font>
    <font>
      <b/>
      <sz val="10"/>
      <color theme="1"/>
      <name val="Times New Roman"/>
      <family val="1"/>
    </font>
    <font>
      <sz val="10"/>
      <color rgb="FF000000"/>
      <name val="Times New Roman"/>
      <family val="1"/>
    </font>
    <font>
      <i/>
      <sz val="10"/>
      <color rgb="FF000000"/>
      <name val="Times New Roman"/>
      <family val="1"/>
    </font>
    <font>
      <b/>
      <sz val="13"/>
      <color theme="1"/>
      <name val="Times New Roman"/>
      <family val="1"/>
    </font>
    <font>
      <b/>
      <sz val="14"/>
      <color theme="1"/>
      <name val="Times New Roman"/>
      <family val="1"/>
    </font>
    <font>
      <b/>
      <sz val="13"/>
      <color rgb="FF000000"/>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horizontal="center" vertical="center"/>
    </xf>
    <xf numFmtId="3" fontId="2" fillId="0" borderId="0" xfId="0" applyNumberFormat="1" applyFont="1" applyAlignment="1">
      <alignment/>
    </xf>
    <xf numFmtId="3" fontId="2" fillId="0" borderId="10" xfId="0" applyNumberFormat="1" applyFont="1" applyBorder="1" applyAlignment="1">
      <alignment/>
    </xf>
    <xf numFmtId="3" fontId="2" fillId="0" borderId="10" xfId="0" applyNumberFormat="1" applyFont="1" applyBorder="1" applyAlignment="1">
      <alignment wrapText="1"/>
    </xf>
    <xf numFmtId="0" fontId="53" fillId="0" borderId="0" xfId="0" applyFont="1" applyAlignment="1">
      <alignment/>
    </xf>
    <xf numFmtId="3" fontId="2" fillId="0" borderId="0" xfId="0" applyNumberFormat="1" applyFont="1" applyBorder="1" applyAlignment="1">
      <alignment/>
    </xf>
    <xf numFmtId="0" fontId="54" fillId="33" borderId="0" xfId="0" applyFont="1" applyFill="1" applyBorder="1" applyAlignment="1">
      <alignment vertical="top" wrapText="1"/>
    </xf>
    <xf numFmtId="0" fontId="54" fillId="33" borderId="0" xfId="0" applyFont="1" applyFill="1" applyBorder="1" applyAlignment="1">
      <alignment horizontal="center" vertical="top" wrapText="1"/>
    </xf>
    <xf numFmtId="3" fontId="54" fillId="33" borderId="0" xfId="0" applyNumberFormat="1" applyFont="1" applyFill="1" applyBorder="1" applyAlignment="1">
      <alignment horizontal="center" vertical="top" wrapText="1"/>
    </xf>
    <xf numFmtId="0" fontId="0" fillId="33" borderId="0" xfId="0" applyFill="1" applyBorder="1" applyAlignment="1">
      <alignment/>
    </xf>
    <xf numFmtId="0" fontId="55" fillId="0" borderId="10" xfId="0" applyFont="1" applyBorder="1" applyAlignment="1">
      <alignment/>
    </xf>
    <xf numFmtId="0" fontId="56" fillId="0" borderId="10" xfId="0" applyFont="1" applyBorder="1" applyAlignment="1">
      <alignment horizontal="justify" vertical="center"/>
    </xf>
    <xf numFmtId="0" fontId="57" fillId="0" borderId="10" xfId="0" applyFont="1" applyBorder="1" applyAlignment="1">
      <alignment horizontal="justify" vertical="center"/>
    </xf>
    <xf numFmtId="176" fontId="0" fillId="0" borderId="0" xfId="0" applyNumberFormat="1" applyAlignment="1">
      <alignment/>
    </xf>
    <xf numFmtId="0" fontId="57" fillId="0" borderId="11" xfId="0" applyFont="1" applyBorder="1" applyAlignment="1">
      <alignment vertical="center"/>
    </xf>
    <xf numFmtId="0" fontId="5" fillId="0" borderId="10" xfId="58" applyFont="1" applyBorder="1" applyAlignment="1">
      <alignment vertical="center" wrapText="1"/>
      <protection/>
    </xf>
    <xf numFmtId="3" fontId="5" fillId="0" borderId="10" xfId="58" applyNumberFormat="1" applyFont="1" applyBorder="1" applyAlignment="1">
      <alignment vertical="center" wrapText="1"/>
      <protection/>
    </xf>
    <xf numFmtId="3" fontId="2" fillId="0" borderId="10" xfId="58" applyNumberFormat="1" applyFont="1" applyBorder="1" applyAlignment="1">
      <alignment vertical="center" wrapText="1"/>
      <protection/>
    </xf>
    <xf numFmtId="0" fontId="58" fillId="33" borderId="10" xfId="0" applyFont="1" applyFill="1" applyBorder="1" applyAlignment="1">
      <alignment vertical="center" wrapText="1"/>
    </xf>
    <xf numFmtId="179" fontId="58" fillId="33" borderId="10" xfId="42" applyNumberFormat="1" applyFont="1" applyFill="1" applyBorder="1" applyAlignment="1">
      <alignment horizontal="center" vertical="center" wrapText="1"/>
    </xf>
    <xf numFmtId="176" fontId="59" fillId="0" borderId="10" xfId="42" applyNumberFormat="1" applyFont="1" applyBorder="1" applyAlignment="1">
      <alignment/>
    </xf>
    <xf numFmtId="0" fontId="60" fillId="33" borderId="10" xfId="0" applyFont="1" applyFill="1" applyBorder="1" applyAlignment="1">
      <alignment vertical="center" wrapText="1"/>
    </xf>
    <xf numFmtId="176" fontId="60" fillId="33" borderId="10" xfId="42" applyNumberFormat="1" applyFont="1" applyFill="1" applyBorder="1" applyAlignment="1">
      <alignment horizontal="center" vertical="center" wrapText="1"/>
    </xf>
    <xf numFmtId="176" fontId="57" fillId="0" borderId="10" xfId="42" applyNumberFormat="1" applyFont="1" applyBorder="1" applyAlignment="1">
      <alignment vertical="center"/>
    </xf>
    <xf numFmtId="179" fontId="60" fillId="33" borderId="10" xfId="42" applyNumberFormat="1" applyFont="1" applyFill="1" applyBorder="1" applyAlignment="1">
      <alignment horizontal="center" vertical="center" wrapText="1"/>
    </xf>
    <xf numFmtId="176" fontId="59" fillId="0" borderId="10" xfId="42" applyNumberFormat="1" applyFont="1" applyBorder="1" applyAlignment="1">
      <alignment vertical="center"/>
    </xf>
    <xf numFmtId="3" fontId="2" fillId="0" borderId="10" xfId="0" applyNumberFormat="1" applyFont="1" applyBorder="1" applyAlignment="1">
      <alignment vertical="center"/>
    </xf>
    <xf numFmtId="0" fontId="5" fillId="34" borderId="10" xfId="58" applyFont="1" applyFill="1" applyBorder="1" applyAlignment="1">
      <alignment wrapText="1"/>
      <protection/>
    </xf>
    <xf numFmtId="0" fontId="57" fillId="0" borderId="10" xfId="0" applyFont="1" applyBorder="1" applyAlignment="1">
      <alignment/>
    </xf>
    <xf numFmtId="3" fontId="5" fillId="34" borderId="10" xfId="58" applyNumberFormat="1" applyFont="1" applyFill="1" applyBorder="1" applyAlignment="1">
      <alignment wrapText="1"/>
      <protection/>
    </xf>
    <xf numFmtId="178" fontId="59" fillId="0" borderId="10" xfId="0" applyNumberFormat="1" applyFont="1" applyBorder="1" applyAlignment="1">
      <alignment vertical="center"/>
    </xf>
    <xf numFmtId="3" fontId="2" fillId="34" borderId="12" xfId="58" applyNumberFormat="1" applyFont="1" applyFill="1" applyBorder="1" applyAlignment="1">
      <alignment horizontal="center" vertical="center" wrapText="1"/>
      <protection/>
    </xf>
    <xf numFmtId="3" fontId="2" fillId="34" borderId="12" xfId="58" applyNumberFormat="1" applyFont="1" applyFill="1" applyBorder="1" applyAlignment="1">
      <alignment horizontal="right" vertical="center"/>
      <protection/>
    </xf>
    <xf numFmtId="3" fontId="2" fillId="34" borderId="12" xfId="58" applyNumberFormat="1" applyFont="1" applyFill="1" applyBorder="1" applyAlignment="1">
      <alignment vertical="center"/>
      <protection/>
    </xf>
    <xf numFmtId="178" fontId="57" fillId="0" borderId="10" xfId="42" applyNumberFormat="1" applyFont="1" applyBorder="1" applyAlignment="1">
      <alignment vertical="center"/>
    </xf>
    <xf numFmtId="3" fontId="2" fillId="34" borderId="10" xfId="58" applyNumberFormat="1" applyFont="1" applyFill="1" applyBorder="1" applyAlignment="1">
      <alignment horizontal="right" vertical="center"/>
      <protection/>
    </xf>
    <xf numFmtId="3" fontId="2" fillId="34" borderId="10" xfId="58" applyNumberFormat="1" applyFont="1" applyFill="1" applyBorder="1" applyAlignment="1">
      <alignment vertical="center"/>
      <protection/>
    </xf>
    <xf numFmtId="0" fontId="5" fillId="0" borderId="10" xfId="58" applyFont="1" applyBorder="1" applyAlignment="1">
      <alignment horizontal="center" vertical="center"/>
      <protection/>
    </xf>
    <xf numFmtId="0" fontId="2" fillId="0" borderId="10" xfId="58" applyFont="1" applyBorder="1" applyAlignment="1">
      <alignment vertical="center" wrapText="1"/>
      <protection/>
    </xf>
    <xf numFmtId="0" fontId="58" fillId="33"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1" fillId="33" borderId="10" xfId="0" applyFont="1" applyFill="1" applyBorder="1" applyAlignment="1">
      <alignment vertical="center" wrapText="1"/>
    </xf>
    <xf numFmtId="0" fontId="59" fillId="0" borderId="10" xfId="0" applyFont="1" applyBorder="1" applyAlignment="1">
      <alignment horizontal="center" vertical="center"/>
    </xf>
    <xf numFmtId="0" fontId="5" fillId="34" borderId="10" xfId="58" applyFont="1" applyFill="1" applyBorder="1" applyAlignment="1">
      <alignment horizontal="justify" vertical="center"/>
      <protection/>
    </xf>
    <xf numFmtId="0" fontId="57" fillId="0" borderId="12" xfId="0" applyFont="1" applyBorder="1" applyAlignment="1">
      <alignment horizontal="center" vertical="center"/>
    </xf>
    <xf numFmtId="0" fontId="57" fillId="0" borderId="10" xfId="0" applyFont="1" applyBorder="1" applyAlignment="1">
      <alignment horizontal="center" vertical="center"/>
    </xf>
    <xf numFmtId="3" fontId="2" fillId="34" borderId="10" xfId="58" applyNumberFormat="1" applyFont="1" applyFill="1" applyBorder="1" applyAlignment="1">
      <alignment horizontal="left" vertical="center" wrapText="1"/>
      <protection/>
    </xf>
    <xf numFmtId="3" fontId="2" fillId="34" borderId="10" xfId="58" applyNumberFormat="1" applyFont="1" applyFill="1" applyBorder="1" applyAlignment="1">
      <alignment wrapText="1"/>
      <protection/>
    </xf>
    <xf numFmtId="3" fontId="2" fillId="0" borderId="11" xfId="0" applyNumberFormat="1" applyFont="1" applyBorder="1" applyAlignment="1">
      <alignment horizontal="justify" vertical="center"/>
    </xf>
    <xf numFmtId="0" fontId="53" fillId="0" borderId="11" xfId="0" applyFont="1" applyBorder="1" applyAlignment="1">
      <alignment horizontal="center" vertical="center"/>
    </xf>
    <xf numFmtId="0" fontId="2" fillId="0" borderId="10" xfId="58" applyFont="1" applyBorder="1" applyAlignment="1">
      <alignment horizontal="center" vertical="center"/>
      <protection/>
    </xf>
    <xf numFmtId="0" fontId="5" fillId="0" borderId="10" xfId="58" applyFont="1" applyBorder="1" applyAlignment="1">
      <alignment horizontal="center" vertical="center" wrapText="1"/>
      <protection/>
    </xf>
    <xf numFmtId="0" fontId="58" fillId="33" borderId="12" xfId="0" applyFont="1" applyFill="1" applyBorder="1" applyAlignment="1">
      <alignment horizontal="center" vertical="center" wrapText="1"/>
    </xf>
    <xf numFmtId="176" fontId="53" fillId="0" borderId="10" xfId="0" applyNumberFormat="1" applyFont="1" applyBorder="1" applyAlignment="1">
      <alignment/>
    </xf>
    <xf numFmtId="0" fontId="57" fillId="0" borderId="13" xfId="0" applyFont="1" applyBorder="1" applyAlignment="1">
      <alignment horizontal="justify" vertical="center"/>
    </xf>
    <xf numFmtId="0" fontId="57" fillId="0" borderId="11" xfId="0" applyFont="1" applyBorder="1" applyAlignment="1">
      <alignment horizontal="justify" vertical="center"/>
    </xf>
    <xf numFmtId="0" fontId="57" fillId="0" borderId="12" xfId="0" applyFont="1" applyBorder="1" applyAlignment="1">
      <alignment horizontal="justify" vertical="center"/>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55" fillId="0" borderId="0" xfId="0" applyFont="1" applyAlignment="1">
      <alignment/>
    </xf>
    <xf numFmtId="0" fontId="59" fillId="0" borderId="12" xfId="0" applyFont="1" applyBorder="1" applyAlignment="1">
      <alignment horizontal="center" vertical="center"/>
    </xf>
    <xf numFmtId="3" fontId="59" fillId="0" borderId="12" xfId="0" applyNumberFormat="1" applyFont="1" applyBorder="1" applyAlignment="1" quotePrefix="1">
      <alignment horizontal="center" vertical="center" wrapText="1"/>
    </xf>
    <xf numFmtId="0" fontId="53" fillId="0" borderId="13" xfId="0" applyFont="1" applyBorder="1" applyAlignment="1">
      <alignment horizontal="center" vertical="center"/>
    </xf>
    <xf numFmtId="0" fontId="53" fillId="0" borderId="12" xfId="0" applyFont="1" applyBorder="1" applyAlignment="1">
      <alignment horizontal="center" vertical="center"/>
    </xf>
    <xf numFmtId="3" fontId="62" fillId="0" borderId="13" xfId="0" applyNumberFormat="1" applyFont="1" applyBorder="1" applyAlignment="1" quotePrefix="1">
      <alignment horizontal="center" vertical="center" wrapText="1"/>
    </xf>
    <xf numFmtId="3" fontId="62" fillId="0" borderId="12" xfId="0" applyNumberFormat="1" applyFont="1" applyBorder="1" applyAlignment="1" quotePrefix="1">
      <alignment horizontal="center" vertical="center" wrapText="1"/>
    </xf>
    <xf numFmtId="3" fontId="2" fillId="0" borderId="13" xfId="0" applyNumberFormat="1" applyFont="1" applyBorder="1" applyAlignment="1">
      <alignment horizontal="justify" vertical="center"/>
    </xf>
    <xf numFmtId="3" fontId="2" fillId="0" borderId="11" xfId="0" applyNumberFormat="1" applyFont="1" applyBorder="1" applyAlignment="1">
      <alignment horizontal="justify" vertical="center"/>
    </xf>
    <xf numFmtId="0" fontId="57" fillId="0" borderId="13" xfId="0" applyFont="1" applyBorder="1" applyAlignment="1">
      <alignment horizontal="justify" vertical="center"/>
    </xf>
    <xf numFmtId="0" fontId="57" fillId="0" borderId="11" xfId="0" applyFont="1" applyBorder="1" applyAlignment="1">
      <alignment horizontal="justify" vertical="center"/>
    </xf>
    <xf numFmtId="0" fontId="57" fillId="0" borderId="12" xfId="0" applyFont="1" applyBorder="1" applyAlignment="1">
      <alignment horizontal="justify" vertical="center"/>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63" fillId="0" borderId="0" xfId="0" applyFont="1" applyAlignment="1">
      <alignment horizontal="center" wrapText="1"/>
    </xf>
    <xf numFmtId="0" fontId="64" fillId="33" borderId="13"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59" fillId="0" borderId="14" xfId="0" applyFont="1" applyBorder="1" applyAlignment="1">
      <alignment horizontal="center"/>
    </xf>
    <xf numFmtId="0" fontId="59" fillId="0" borderId="15" xfId="0" applyFont="1" applyBorder="1" applyAlignment="1">
      <alignment horizontal="center"/>
    </xf>
    <xf numFmtId="0" fontId="59" fillId="0" borderId="16" xfId="0" applyFont="1" applyBorder="1" applyAlignment="1">
      <alignment horizontal="center"/>
    </xf>
    <xf numFmtId="3" fontId="2" fillId="0" borderId="12" xfId="0" applyNumberFormat="1" applyFont="1" applyBorder="1" applyAlignment="1">
      <alignment horizontal="justify" vertical="center"/>
    </xf>
    <xf numFmtId="0" fontId="63" fillId="0" borderId="0" xfId="0" applyFont="1" applyAlignment="1">
      <alignment horizontal="center" vertical="top"/>
    </xf>
    <xf numFmtId="0" fontId="65" fillId="0" borderId="17"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6" xfId="58"/>
    <cellStyle name="Normal 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1</xdr:row>
      <xdr:rowOff>266700</xdr:rowOff>
    </xdr:from>
    <xdr:to>
      <xdr:col>1</xdr:col>
      <xdr:colOff>2343150</xdr:colOff>
      <xdr:row>1</xdr:row>
      <xdr:rowOff>266700</xdr:rowOff>
    </xdr:to>
    <xdr:sp>
      <xdr:nvSpPr>
        <xdr:cNvPr id="1" name="Straight Connector 1"/>
        <xdr:cNvSpPr>
          <a:spLocks/>
        </xdr:cNvSpPr>
      </xdr:nvSpPr>
      <xdr:spPr>
        <a:xfrm>
          <a:off x="1695450" y="523875"/>
          <a:ext cx="9144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600075</xdr:colOff>
      <xdr:row>1</xdr:row>
      <xdr:rowOff>247650</xdr:rowOff>
    </xdr:from>
    <xdr:to>
      <xdr:col>8</xdr:col>
      <xdr:colOff>476250</xdr:colOff>
      <xdr:row>1</xdr:row>
      <xdr:rowOff>247650</xdr:rowOff>
    </xdr:to>
    <xdr:sp>
      <xdr:nvSpPr>
        <xdr:cNvPr id="2" name="Straight Connector 2"/>
        <xdr:cNvSpPr>
          <a:spLocks/>
        </xdr:cNvSpPr>
      </xdr:nvSpPr>
      <xdr:spPr>
        <a:xfrm>
          <a:off x="6172200" y="504825"/>
          <a:ext cx="19812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3</xdr:row>
      <xdr:rowOff>9525</xdr:rowOff>
    </xdr:from>
    <xdr:to>
      <xdr:col>5</xdr:col>
      <xdr:colOff>371475</xdr:colOff>
      <xdr:row>3</xdr:row>
      <xdr:rowOff>9525</xdr:rowOff>
    </xdr:to>
    <xdr:sp>
      <xdr:nvSpPr>
        <xdr:cNvPr id="3" name="Straight Connector 13"/>
        <xdr:cNvSpPr>
          <a:spLocks/>
        </xdr:cNvSpPr>
      </xdr:nvSpPr>
      <xdr:spPr>
        <a:xfrm flipV="1">
          <a:off x="3648075" y="1200150"/>
          <a:ext cx="152400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3"/>
  <sheetViews>
    <sheetView tabSelected="1" zoomScalePageLayoutView="0" workbookViewId="0" topLeftCell="A29">
      <selection activeCell="A3" sqref="A3:I3"/>
    </sheetView>
  </sheetViews>
  <sheetFormatPr defaultColWidth="9.140625" defaultRowHeight="15"/>
  <cols>
    <col min="1" max="1" width="4.00390625" style="1" customWidth="1"/>
    <col min="2" max="2" width="35.28125" style="0" customWidth="1"/>
    <col min="3" max="3" width="15.00390625" style="0" customWidth="1"/>
    <col min="4" max="5" width="8.8515625" style="0" customWidth="1"/>
    <col min="6" max="6" width="11.57421875" style="0" customWidth="1"/>
    <col min="7" max="7" width="13.28125" style="0" customWidth="1"/>
    <col min="8" max="8" width="18.28125" style="0" customWidth="1"/>
    <col min="9" max="9" width="26.7109375" style="0" customWidth="1"/>
  </cols>
  <sheetData>
    <row r="1" spans="1:9" ht="20.25" customHeight="1">
      <c r="A1" s="83" t="s">
        <v>74</v>
      </c>
      <c r="B1" s="83"/>
      <c r="C1" s="83"/>
      <c r="D1" s="83"/>
      <c r="E1" s="5"/>
      <c r="F1" s="83" t="s">
        <v>8</v>
      </c>
      <c r="G1" s="83"/>
      <c r="H1" s="83"/>
      <c r="I1" s="83"/>
    </row>
    <row r="2" spans="1:9" ht="34.5" customHeight="1">
      <c r="A2" s="83" t="s">
        <v>75</v>
      </c>
      <c r="B2" s="83"/>
      <c r="C2" s="83"/>
      <c r="D2" s="83"/>
      <c r="E2" s="5"/>
      <c r="F2" s="83" t="s">
        <v>9</v>
      </c>
      <c r="G2" s="83"/>
      <c r="H2" s="83"/>
      <c r="I2" s="83"/>
    </row>
    <row r="3" spans="1:9" ht="39" customHeight="1">
      <c r="A3" s="76" t="s">
        <v>77</v>
      </c>
      <c r="B3" s="76"/>
      <c r="C3" s="76"/>
      <c r="D3" s="76"/>
      <c r="E3" s="76"/>
      <c r="F3" s="76"/>
      <c r="G3" s="76"/>
      <c r="H3" s="76"/>
      <c r="I3" s="76"/>
    </row>
    <row r="4" spans="1:9" ht="33.75" customHeight="1">
      <c r="A4" s="84" t="s">
        <v>76</v>
      </c>
      <c r="B4" s="84"/>
      <c r="C4" s="84"/>
      <c r="D4" s="84"/>
      <c r="E4" s="84"/>
      <c r="F4" s="84"/>
      <c r="G4" s="84"/>
      <c r="H4" s="84"/>
      <c r="I4" s="61"/>
    </row>
    <row r="5" spans="1:9" ht="40.5" customHeight="1">
      <c r="A5" s="64" t="s">
        <v>6</v>
      </c>
      <c r="B5" s="64" t="s">
        <v>30</v>
      </c>
      <c r="C5" s="64" t="s">
        <v>5</v>
      </c>
      <c r="D5" s="66" t="s">
        <v>13</v>
      </c>
      <c r="E5" s="66" t="s">
        <v>4</v>
      </c>
      <c r="F5" s="77" t="s">
        <v>33</v>
      </c>
      <c r="G5" s="77" t="s">
        <v>32</v>
      </c>
      <c r="H5" s="66" t="s">
        <v>26</v>
      </c>
      <c r="I5" s="64" t="s">
        <v>7</v>
      </c>
    </row>
    <row r="6" spans="1:9" s="2" customFormat="1" ht="102.75" customHeight="1">
      <c r="A6" s="65"/>
      <c r="B6" s="65"/>
      <c r="C6" s="65"/>
      <c r="D6" s="67"/>
      <c r="E6" s="67"/>
      <c r="F6" s="78"/>
      <c r="G6" s="78"/>
      <c r="H6" s="67"/>
      <c r="I6" s="65"/>
    </row>
    <row r="7" spans="1:9" s="2" customFormat="1" ht="27" customHeight="1">
      <c r="A7" s="62" t="s">
        <v>58</v>
      </c>
      <c r="B7" s="62" t="s">
        <v>56</v>
      </c>
      <c r="C7" s="62"/>
      <c r="D7" s="63"/>
      <c r="E7" s="63"/>
      <c r="F7" s="53"/>
      <c r="G7" s="53"/>
      <c r="H7" s="63">
        <f>H8</f>
        <v>1200000</v>
      </c>
      <c r="I7" s="50"/>
    </row>
    <row r="8" spans="1:9" s="2" customFormat="1" ht="89.25">
      <c r="A8" s="38" t="s">
        <v>3</v>
      </c>
      <c r="B8" s="16" t="s">
        <v>31</v>
      </c>
      <c r="C8" s="16"/>
      <c r="D8" s="3"/>
      <c r="E8" s="3"/>
      <c r="F8" s="17"/>
      <c r="G8" s="17"/>
      <c r="H8" s="17">
        <f>H9</f>
        <v>1200000</v>
      </c>
      <c r="I8" s="68" t="s">
        <v>10</v>
      </c>
    </row>
    <row r="9" spans="1:17" s="2" customFormat="1" ht="12.75">
      <c r="A9" s="51">
        <v>1</v>
      </c>
      <c r="B9" s="39" t="s">
        <v>11</v>
      </c>
      <c r="C9" s="4" t="s">
        <v>27</v>
      </c>
      <c r="D9" s="4"/>
      <c r="E9" s="4">
        <v>1</v>
      </c>
      <c r="F9" s="18">
        <v>1200000</v>
      </c>
      <c r="G9" s="18"/>
      <c r="H9" s="17">
        <f>E9*F9</f>
        <v>1200000</v>
      </c>
      <c r="I9" s="69"/>
      <c r="L9" s="6"/>
      <c r="M9" s="6"/>
      <c r="N9" s="6"/>
      <c r="O9" s="6"/>
      <c r="P9" s="6"/>
      <c r="Q9" s="6"/>
    </row>
    <row r="10" spans="1:17" s="2" customFormat="1" ht="15">
      <c r="A10" s="38" t="s">
        <v>59</v>
      </c>
      <c r="B10" s="52" t="s">
        <v>57</v>
      </c>
      <c r="C10" s="3"/>
      <c r="D10" s="3"/>
      <c r="E10" s="3"/>
      <c r="F10" s="18"/>
      <c r="G10" s="18"/>
      <c r="H10" s="17">
        <f>H11+H14+H19+H26</f>
        <v>25240000</v>
      </c>
      <c r="I10" s="49"/>
      <c r="L10" s="6"/>
      <c r="M10" s="7"/>
      <c r="N10" s="8"/>
      <c r="O10" s="9"/>
      <c r="P10" s="7"/>
      <c r="Q10" s="10"/>
    </row>
    <row r="11" spans="1:17" s="2" customFormat="1" ht="29.25" customHeight="1">
      <c r="A11" s="40" t="s">
        <v>3</v>
      </c>
      <c r="B11" s="19" t="s">
        <v>18</v>
      </c>
      <c r="C11" s="19"/>
      <c r="D11" s="19"/>
      <c r="E11" s="19"/>
      <c r="F11" s="20"/>
      <c r="G11" s="20"/>
      <c r="H11" s="21">
        <f>H12+H13</f>
        <v>440000</v>
      </c>
      <c r="I11" s="70" t="s">
        <v>42</v>
      </c>
      <c r="L11" s="6"/>
      <c r="M11" s="7"/>
      <c r="N11" s="7"/>
      <c r="O11" s="8"/>
      <c r="P11" s="8"/>
      <c r="Q11" s="7"/>
    </row>
    <row r="12" spans="1:17" s="2" customFormat="1" ht="50.25" customHeight="1">
      <c r="A12" s="41">
        <v>1</v>
      </c>
      <c r="B12" s="22" t="s">
        <v>52</v>
      </c>
      <c r="C12" s="22" t="s">
        <v>28</v>
      </c>
      <c r="D12" s="22">
        <v>1</v>
      </c>
      <c r="E12" s="22">
        <v>4</v>
      </c>
      <c r="F12" s="23">
        <v>55000</v>
      </c>
      <c r="G12" s="23"/>
      <c r="H12" s="24">
        <f>D12*E12*F12</f>
        <v>220000</v>
      </c>
      <c r="I12" s="71"/>
      <c r="L12" s="6"/>
      <c r="M12" s="7"/>
      <c r="N12" s="7"/>
      <c r="O12" s="8"/>
      <c r="P12" s="8"/>
      <c r="Q12" s="7"/>
    </row>
    <row r="13" spans="1:17" s="2" customFormat="1" ht="69" customHeight="1">
      <c r="A13" s="41">
        <v>2</v>
      </c>
      <c r="B13" s="22" t="s">
        <v>53</v>
      </c>
      <c r="C13" s="22" t="s">
        <v>28</v>
      </c>
      <c r="D13" s="22">
        <v>1</v>
      </c>
      <c r="E13" s="22">
        <v>4</v>
      </c>
      <c r="F13" s="23">
        <f>55000</f>
        <v>55000</v>
      </c>
      <c r="G13" s="23"/>
      <c r="H13" s="24">
        <f>D13*E13*F13</f>
        <v>220000</v>
      </c>
      <c r="I13" s="72"/>
      <c r="L13" s="6"/>
      <c r="M13" s="7"/>
      <c r="N13" s="7"/>
      <c r="O13" s="8"/>
      <c r="P13" s="8"/>
      <c r="Q13" s="7"/>
    </row>
    <row r="14" spans="1:17" s="2" customFormat="1" ht="29.25" customHeight="1">
      <c r="A14" s="40" t="s">
        <v>2</v>
      </c>
      <c r="B14" s="19" t="s">
        <v>20</v>
      </c>
      <c r="C14" s="22"/>
      <c r="D14" s="19"/>
      <c r="E14" s="19"/>
      <c r="F14" s="25"/>
      <c r="G14" s="25"/>
      <c r="H14" s="26">
        <f>H15+H16+H17+H18</f>
        <v>2700000</v>
      </c>
      <c r="I14" s="70" t="s">
        <v>43</v>
      </c>
      <c r="L14" s="6"/>
      <c r="M14" s="7"/>
      <c r="N14" s="7"/>
      <c r="O14" s="8"/>
      <c r="P14" s="8"/>
      <c r="Q14" s="7"/>
    </row>
    <row r="15" spans="1:17" s="2" customFormat="1" ht="78" customHeight="1">
      <c r="A15" s="41">
        <v>1</v>
      </c>
      <c r="B15" s="22" t="s">
        <v>38</v>
      </c>
      <c r="C15" s="22" t="s">
        <v>28</v>
      </c>
      <c r="D15" s="22">
        <v>1</v>
      </c>
      <c r="E15" s="22">
        <v>4</v>
      </c>
      <c r="F15" s="23">
        <v>75000</v>
      </c>
      <c r="G15" s="23"/>
      <c r="H15" s="24">
        <f>D15*E15*F15</f>
        <v>300000</v>
      </c>
      <c r="I15" s="71"/>
      <c r="L15" s="6"/>
      <c r="M15" s="7"/>
      <c r="N15" s="7"/>
      <c r="O15" s="8"/>
      <c r="P15" s="8"/>
      <c r="Q15" s="7"/>
    </row>
    <row r="16" spans="1:17" s="2" customFormat="1" ht="60.75" customHeight="1">
      <c r="A16" s="41">
        <v>2</v>
      </c>
      <c r="B16" s="22" t="s">
        <v>39</v>
      </c>
      <c r="C16" s="22" t="s">
        <v>28</v>
      </c>
      <c r="D16" s="22">
        <v>1</v>
      </c>
      <c r="E16" s="22">
        <v>4</v>
      </c>
      <c r="F16" s="23">
        <v>200000</v>
      </c>
      <c r="G16" s="23"/>
      <c r="H16" s="24">
        <f>D16*E16*F16</f>
        <v>800000</v>
      </c>
      <c r="I16" s="71"/>
      <c r="L16" s="6"/>
      <c r="M16" s="7"/>
      <c r="N16" s="7"/>
      <c r="O16" s="8"/>
      <c r="P16" s="8"/>
      <c r="Q16" s="7"/>
    </row>
    <row r="17" spans="1:17" s="2" customFormat="1" ht="69.75" customHeight="1">
      <c r="A17" s="41">
        <v>3</v>
      </c>
      <c r="B17" s="22" t="s">
        <v>40</v>
      </c>
      <c r="C17" s="22" t="s">
        <v>28</v>
      </c>
      <c r="D17" s="22">
        <v>1</v>
      </c>
      <c r="E17" s="22">
        <v>4</v>
      </c>
      <c r="F17" s="23">
        <v>250000</v>
      </c>
      <c r="G17" s="23"/>
      <c r="H17" s="24">
        <f>D17*E17*F17</f>
        <v>1000000</v>
      </c>
      <c r="I17" s="71"/>
      <c r="L17" s="6"/>
      <c r="M17" s="7"/>
      <c r="N17" s="7"/>
      <c r="O17" s="8"/>
      <c r="P17" s="8"/>
      <c r="Q17" s="7"/>
    </row>
    <row r="18" spans="1:17" s="2" customFormat="1" ht="41.25" customHeight="1">
      <c r="A18" s="41">
        <v>4</v>
      </c>
      <c r="B18" s="22" t="s">
        <v>41</v>
      </c>
      <c r="C18" s="22" t="s">
        <v>28</v>
      </c>
      <c r="D18" s="22">
        <v>1</v>
      </c>
      <c r="E18" s="22">
        <v>4</v>
      </c>
      <c r="F18" s="23">
        <v>150000</v>
      </c>
      <c r="G18" s="23"/>
      <c r="H18" s="24">
        <f>D18*E18*F18</f>
        <v>600000</v>
      </c>
      <c r="I18" s="72"/>
      <c r="L18" s="6"/>
      <c r="M18" s="7"/>
      <c r="N18" s="7"/>
      <c r="O18" s="8"/>
      <c r="P18" s="8"/>
      <c r="Q18" s="7"/>
    </row>
    <row r="19" spans="1:17" s="2" customFormat="1" ht="23.25" customHeight="1">
      <c r="A19" s="40" t="s">
        <v>1</v>
      </c>
      <c r="B19" s="19" t="s">
        <v>14</v>
      </c>
      <c r="C19" s="22"/>
      <c r="D19" s="22"/>
      <c r="E19" s="22"/>
      <c r="F19" s="23"/>
      <c r="G19" s="23"/>
      <c r="H19" s="26">
        <f>H20+H21+H24+H25</f>
        <v>12100000</v>
      </c>
      <c r="I19" s="70" t="s">
        <v>44</v>
      </c>
      <c r="L19" s="6"/>
      <c r="M19" s="7"/>
      <c r="N19" s="7"/>
      <c r="O19" s="8"/>
      <c r="P19" s="8"/>
      <c r="Q19" s="7"/>
    </row>
    <row r="20" spans="1:17" s="2" customFormat="1" ht="90.75" customHeight="1">
      <c r="A20" s="41">
        <v>1</v>
      </c>
      <c r="B20" s="22" t="s">
        <v>62</v>
      </c>
      <c r="C20" s="22" t="s">
        <v>28</v>
      </c>
      <c r="D20" s="22">
        <v>1</v>
      </c>
      <c r="E20" s="22">
        <v>4</v>
      </c>
      <c r="F20" s="23">
        <v>225000</v>
      </c>
      <c r="G20" s="23"/>
      <c r="H20" s="24">
        <f>D20*E20*F20</f>
        <v>900000</v>
      </c>
      <c r="I20" s="71"/>
      <c r="L20" s="6"/>
      <c r="M20" s="7"/>
      <c r="N20" s="7"/>
      <c r="O20" s="8"/>
      <c r="P20" s="8"/>
      <c r="Q20" s="7"/>
    </row>
    <row r="21" spans="1:17" s="2" customFormat="1" ht="48" customHeight="1">
      <c r="A21" s="41">
        <v>2</v>
      </c>
      <c r="B21" s="22" t="s">
        <v>21</v>
      </c>
      <c r="C21" s="22"/>
      <c r="D21" s="22"/>
      <c r="E21" s="22"/>
      <c r="F21" s="25"/>
      <c r="G21" s="25"/>
      <c r="H21" s="24">
        <f>H22+H23</f>
        <v>7600000</v>
      </c>
      <c r="I21" s="71"/>
      <c r="L21" s="6"/>
      <c r="M21" s="7"/>
      <c r="N21" s="7"/>
      <c r="O21" s="8"/>
      <c r="P21" s="8"/>
      <c r="Q21" s="7"/>
    </row>
    <row r="22" spans="1:17" s="2" customFormat="1" ht="53.25" customHeight="1">
      <c r="A22" s="41" t="s">
        <v>15</v>
      </c>
      <c r="B22" s="42" t="s">
        <v>50</v>
      </c>
      <c r="C22" s="22" t="s">
        <v>28</v>
      </c>
      <c r="D22" s="22">
        <v>1</v>
      </c>
      <c r="E22" s="22">
        <v>4</v>
      </c>
      <c r="F22" s="23">
        <v>1250000</v>
      </c>
      <c r="G22" s="23"/>
      <c r="H22" s="24">
        <f>D22*E22*F22</f>
        <v>5000000</v>
      </c>
      <c r="I22" s="71"/>
      <c r="L22" s="6"/>
      <c r="M22" s="7"/>
      <c r="N22" s="7"/>
      <c r="O22" s="8"/>
      <c r="P22" s="8"/>
      <c r="Q22" s="7"/>
    </row>
    <row r="23" spans="1:17" s="2" customFormat="1" ht="48.75" customHeight="1">
      <c r="A23" s="41" t="s">
        <v>16</v>
      </c>
      <c r="B23" s="42" t="s">
        <v>63</v>
      </c>
      <c r="C23" s="22" t="s">
        <v>28</v>
      </c>
      <c r="D23" s="22">
        <v>1</v>
      </c>
      <c r="E23" s="22">
        <v>4</v>
      </c>
      <c r="F23" s="23">
        <v>650000</v>
      </c>
      <c r="G23" s="23"/>
      <c r="H23" s="24">
        <f>D23*E23*F23</f>
        <v>2600000</v>
      </c>
      <c r="I23" s="71"/>
      <c r="L23" s="6"/>
      <c r="M23" s="7"/>
      <c r="N23" s="7"/>
      <c r="O23" s="8"/>
      <c r="P23" s="8"/>
      <c r="Q23" s="7"/>
    </row>
    <row r="24" spans="1:17" s="2" customFormat="1" ht="49.5" customHeight="1">
      <c r="A24" s="41">
        <v>3.3</v>
      </c>
      <c r="B24" s="22" t="s">
        <v>49</v>
      </c>
      <c r="C24" s="22" t="s">
        <v>28</v>
      </c>
      <c r="D24" s="22">
        <v>1</v>
      </c>
      <c r="E24" s="22">
        <v>4</v>
      </c>
      <c r="F24" s="23">
        <v>450000</v>
      </c>
      <c r="G24" s="23"/>
      <c r="H24" s="24">
        <f>D24*E24*F24</f>
        <v>1800000</v>
      </c>
      <c r="I24" s="71"/>
      <c r="L24" s="6"/>
      <c r="M24" s="7"/>
      <c r="N24" s="7"/>
      <c r="O24" s="8"/>
      <c r="P24" s="8"/>
      <c r="Q24" s="7"/>
    </row>
    <row r="25" spans="1:17" s="2" customFormat="1" ht="43.5" customHeight="1">
      <c r="A25" s="41">
        <v>4</v>
      </c>
      <c r="B25" s="22" t="s">
        <v>51</v>
      </c>
      <c r="C25" s="22" t="s">
        <v>28</v>
      </c>
      <c r="D25" s="22">
        <v>1</v>
      </c>
      <c r="E25" s="22">
        <v>4</v>
      </c>
      <c r="F25" s="23">
        <v>450000</v>
      </c>
      <c r="G25" s="23"/>
      <c r="H25" s="24">
        <f>D25*E25*F25</f>
        <v>1800000</v>
      </c>
      <c r="I25" s="72"/>
      <c r="L25" s="6"/>
      <c r="M25" s="7"/>
      <c r="N25" s="7"/>
      <c r="O25" s="8"/>
      <c r="P25" s="8"/>
      <c r="Q25" s="7"/>
    </row>
    <row r="26" spans="1:17" s="2" customFormat="1" ht="29.25" customHeight="1">
      <c r="A26" s="40" t="s">
        <v>12</v>
      </c>
      <c r="B26" s="19" t="s">
        <v>17</v>
      </c>
      <c r="C26" s="22"/>
      <c r="D26" s="19"/>
      <c r="E26" s="19"/>
      <c r="F26" s="20"/>
      <c r="G26" s="20"/>
      <c r="H26" s="26">
        <f>H27+H28</f>
        <v>10000000</v>
      </c>
      <c r="I26" s="70" t="s">
        <v>45</v>
      </c>
      <c r="L26" s="6"/>
      <c r="M26" s="7"/>
      <c r="N26" s="7"/>
      <c r="O26" s="8"/>
      <c r="P26" s="8"/>
      <c r="Q26" s="7"/>
    </row>
    <row r="27" spans="1:17" s="2" customFormat="1" ht="63.75" customHeight="1">
      <c r="A27" s="41">
        <v>1</v>
      </c>
      <c r="B27" s="22" t="s">
        <v>22</v>
      </c>
      <c r="C27" s="22" t="s">
        <v>29</v>
      </c>
      <c r="D27" s="22">
        <v>1</v>
      </c>
      <c r="E27" s="22"/>
      <c r="F27" s="27"/>
      <c r="G27" s="23">
        <v>5000000</v>
      </c>
      <c r="H27" s="24">
        <f>G27*D27</f>
        <v>5000000</v>
      </c>
      <c r="I27" s="71"/>
      <c r="L27" s="6"/>
      <c r="M27" s="7"/>
      <c r="N27" s="7"/>
      <c r="O27" s="8"/>
      <c r="P27" s="8"/>
      <c r="Q27" s="7"/>
    </row>
    <row r="28" spans="1:9" s="2" customFormat="1" ht="54.75" customHeight="1">
      <c r="A28" s="41">
        <v>2</v>
      </c>
      <c r="B28" s="22" t="s">
        <v>23</v>
      </c>
      <c r="C28" s="22" t="s">
        <v>29</v>
      </c>
      <c r="D28" s="22">
        <v>1</v>
      </c>
      <c r="E28" s="22"/>
      <c r="F28" s="27"/>
      <c r="G28" s="23">
        <v>5000000</v>
      </c>
      <c r="H28" s="24">
        <f>G28*D28</f>
        <v>5000000</v>
      </c>
      <c r="I28" s="72"/>
    </row>
    <row r="29" spans="1:9" s="2" customFormat="1" ht="54.75" customHeight="1">
      <c r="A29" s="40" t="s">
        <v>61</v>
      </c>
      <c r="B29" s="40" t="s">
        <v>60</v>
      </c>
      <c r="C29" s="22"/>
      <c r="D29" s="22"/>
      <c r="E29" s="22"/>
      <c r="F29" s="27"/>
      <c r="G29" s="23"/>
      <c r="H29" s="26">
        <f>H30+H32+H33+H34</f>
        <v>7700000</v>
      </c>
      <c r="I29" s="56"/>
    </row>
    <row r="30" spans="1:9" s="2" customFormat="1" ht="53.25" customHeight="1">
      <c r="A30" s="40" t="s">
        <v>3</v>
      </c>
      <c r="B30" s="19" t="s">
        <v>55</v>
      </c>
      <c r="C30" s="22" t="s">
        <v>28</v>
      </c>
      <c r="D30" s="22">
        <v>1</v>
      </c>
      <c r="E30" s="22">
        <v>4</v>
      </c>
      <c r="F30" s="23">
        <v>300000</v>
      </c>
      <c r="G30" s="23"/>
      <c r="H30" s="26">
        <f>D30*E30*F30</f>
        <v>1200000</v>
      </c>
      <c r="I30" s="55" t="s">
        <v>46</v>
      </c>
    </row>
    <row r="31" spans="1:9" s="2" customFormat="1" ht="12.75" customHeight="1" hidden="1">
      <c r="A31" s="40" t="s">
        <v>24</v>
      </c>
      <c r="B31" s="19" t="s">
        <v>25</v>
      </c>
      <c r="C31" s="22" t="s">
        <v>28</v>
      </c>
      <c r="D31" s="22"/>
      <c r="E31" s="22"/>
      <c r="F31" s="23">
        <v>300000</v>
      </c>
      <c r="G31" s="23"/>
      <c r="H31" s="26">
        <f>D31*E31*F31</f>
        <v>0</v>
      </c>
      <c r="I31" s="15"/>
    </row>
    <row r="32" spans="1:9" s="2" customFormat="1" ht="38.25">
      <c r="A32" s="40" t="s">
        <v>2</v>
      </c>
      <c r="B32" s="19" t="s">
        <v>54</v>
      </c>
      <c r="C32" s="22" t="s">
        <v>28</v>
      </c>
      <c r="D32" s="22">
        <v>1</v>
      </c>
      <c r="E32" s="22">
        <v>4</v>
      </c>
      <c r="F32" s="23">
        <v>300000</v>
      </c>
      <c r="G32" s="23"/>
      <c r="H32" s="26">
        <f>D32*E32*F32</f>
        <v>1200000</v>
      </c>
      <c r="I32" s="55" t="s">
        <v>47</v>
      </c>
    </row>
    <row r="33" spans="1:9" s="2" customFormat="1" ht="84" customHeight="1">
      <c r="A33" s="40" t="s">
        <v>1</v>
      </c>
      <c r="B33" s="19" t="s">
        <v>65</v>
      </c>
      <c r="C33" s="22" t="s">
        <v>0</v>
      </c>
      <c r="D33" s="22">
        <v>4</v>
      </c>
      <c r="E33" s="22">
        <v>15</v>
      </c>
      <c r="F33" s="23">
        <v>55000</v>
      </c>
      <c r="G33" s="23"/>
      <c r="H33" s="26">
        <f>D33*E33*F33</f>
        <v>3300000</v>
      </c>
      <c r="I33" s="13" t="s">
        <v>19</v>
      </c>
    </row>
    <row r="34" spans="1:9" s="2" customFormat="1" ht="91.5" customHeight="1">
      <c r="A34" s="40" t="s">
        <v>37</v>
      </c>
      <c r="B34" s="19" t="s">
        <v>66</v>
      </c>
      <c r="C34" s="22" t="s">
        <v>0</v>
      </c>
      <c r="D34" s="22">
        <v>4</v>
      </c>
      <c r="E34" s="22">
        <v>5</v>
      </c>
      <c r="F34" s="23">
        <v>100000</v>
      </c>
      <c r="G34" s="23"/>
      <c r="H34" s="26">
        <f>D34*E34*F34</f>
        <v>2000000</v>
      </c>
      <c r="I34" s="13" t="s">
        <v>19</v>
      </c>
    </row>
    <row r="35" spans="1:9" s="2" customFormat="1" ht="16.5">
      <c r="A35" s="40"/>
      <c r="B35" s="19" t="s">
        <v>64</v>
      </c>
      <c r="C35" s="73" t="s">
        <v>34</v>
      </c>
      <c r="D35" s="74"/>
      <c r="E35" s="74"/>
      <c r="F35" s="74"/>
      <c r="G35" s="75"/>
      <c r="H35" s="26">
        <f>H7+H10+H29</f>
        <v>34140000</v>
      </c>
      <c r="I35" s="12"/>
    </row>
    <row r="36" spans="1:9" s="2" customFormat="1" ht="16.5">
      <c r="A36" s="73" t="s">
        <v>70</v>
      </c>
      <c r="B36" s="74"/>
      <c r="C36" s="74"/>
      <c r="D36" s="74"/>
      <c r="E36" s="74"/>
      <c r="F36" s="74"/>
      <c r="G36" s="75"/>
      <c r="H36" s="26">
        <f>H35*8</f>
        <v>273120000</v>
      </c>
      <c r="I36" s="12"/>
    </row>
    <row r="37" spans="1:9" s="2" customFormat="1" ht="16.5">
      <c r="A37" s="40" t="s">
        <v>69</v>
      </c>
      <c r="B37" s="40" t="s">
        <v>68</v>
      </c>
      <c r="C37" s="58"/>
      <c r="D37" s="59"/>
      <c r="E37" s="59"/>
      <c r="F37" s="59"/>
      <c r="G37" s="60"/>
      <c r="H37" s="26"/>
      <c r="I37" s="12"/>
    </row>
    <row r="38" spans="1:9" ht="70.5" customHeight="1">
      <c r="A38" s="43" t="s">
        <v>48</v>
      </c>
      <c r="B38" s="44" t="s">
        <v>35</v>
      </c>
      <c r="C38" s="28"/>
      <c r="D38" s="29"/>
      <c r="E38" s="29"/>
      <c r="F38" s="29"/>
      <c r="G38" s="30"/>
      <c r="H38" s="31">
        <f>H39+H40+H41</f>
        <v>5600000</v>
      </c>
      <c r="I38" s="68" t="s">
        <v>73</v>
      </c>
    </row>
    <row r="39" spans="1:9" ht="71.25" customHeight="1">
      <c r="A39" s="45">
        <v>1</v>
      </c>
      <c r="B39" s="57" t="s">
        <v>67</v>
      </c>
      <c r="C39" s="32" t="s">
        <v>0</v>
      </c>
      <c r="D39" s="32"/>
      <c r="E39" s="33">
        <v>4</v>
      </c>
      <c r="F39" s="34"/>
      <c r="G39" s="34">
        <v>550000</v>
      </c>
      <c r="H39" s="35">
        <f>G39*E39</f>
        <v>2200000</v>
      </c>
      <c r="I39" s="69"/>
    </row>
    <row r="40" spans="1:9" ht="25.5">
      <c r="A40" s="46">
        <v>2</v>
      </c>
      <c r="B40" s="47" t="s">
        <v>72</v>
      </c>
      <c r="C40" s="32" t="s">
        <v>0</v>
      </c>
      <c r="D40" s="29"/>
      <c r="E40" s="36">
        <v>8</v>
      </c>
      <c r="F40" s="36"/>
      <c r="G40" s="36">
        <v>200000</v>
      </c>
      <c r="H40" s="35">
        <f>G40*E40</f>
        <v>1600000</v>
      </c>
      <c r="I40" s="69"/>
    </row>
    <row r="41" spans="1:9" ht="37.5" customHeight="1">
      <c r="A41" s="46">
        <v>3</v>
      </c>
      <c r="B41" s="48" t="s">
        <v>36</v>
      </c>
      <c r="C41" s="32" t="s">
        <v>0</v>
      </c>
      <c r="D41" s="29"/>
      <c r="E41" s="37">
        <v>6</v>
      </c>
      <c r="F41" s="37"/>
      <c r="G41" s="37">
        <f>300000</f>
        <v>300000</v>
      </c>
      <c r="H41" s="35">
        <f>G41*E41</f>
        <v>1800000</v>
      </c>
      <c r="I41" s="82"/>
    </row>
    <row r="42" spans="1:9" ht="15">
      <c r="A42" s="79" t="s">
        <v>71</v>
      </c>
      <c r="B42" s="80"/>
      <c r="C42" s="80"/>
      <c r="D42" s="80"/>
      <c r="E42" s="80"/>
      <c r="F42" s="80"/>
      <c r="G42" s="81"/>
      <c r="H42" s="54">
        <f>H35*8+H38</f>
        <v>278720000</v>
      </c>
      <c r="I42" s="11"/>
    </row>
    <row r="43" spans="7:8" ht="15">
      <c r="G43" s="14"/>
      <c r="H43" s="14"/>
    </row>
  </sheetData>
  <sheetProtection/>
  <mergeCells count="24">
    <mergeCell ref="A42:G42"/>
    <mergeCell ref="I38:I41"/>
    <mergeCell ref="I26:I28"/>
    <mergeCell ref="A5:A6"/>
    <mergeCell ref="I11:I13"/>
    <mergeCell ref="F5:F6"/>
    <mergeCell ref="A36:G36"/>
    <mergeCell ref="A1:D1"/>
    <mergeCell ref="I14:I18"/>
    <mergeCell ref="F1:I1"/>
    <mergeCell ref="F2:I2"/>
    <mergeCell ref="A3:I3"/>
    <mergeCell ref="C5:C6"/>
    <mergeCell ref="G5:G6"/>
    <mergeCell ref="C35:G35"/>
    <mergeCell ref="A4:H4"/>
    <mergeCell ref="A2:D2"/>
    <mergeCell ref="I5:I6"/>
    <mergeCell ref="D5:D6"/>
    <mergeCell ref="E5:E6"/>
    <mergeCell ref="I8:I9"/>
    <mergeCell ref="I19:I25"/>
    <mergeCell ref="B5:B6"/>
    <mergeCell ref="H5:H6"/>
  </mergeCells>
  <printOptions/>
  <pageMargins left="0" right="0" top="0.25"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MyPC</dc:creator>
  <cp:keywords/>
  <dc:description/>
  <cp:lastModifiedBy>TIEN</cp:lastModifiedBy>
  <cp:lastPrinted>2022-10-13T00:31:59Z</cp:lastPrinted>
  <dcterms:created xsi:type="dcterms:W3CDTF">2020-07-01T08:00:27Z</dcterms:created>
  <dcterms:modified xsi:type="dcterms:W3CDTF">2022-11-03T06:58:02Z</dcterms:modified>
  <cp:category/>
  <cp:version/>
  <cp:contentType/>
  <cp:contentStatus/>
</cp:coreProperties>
</file>